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ЧР7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5" i="2"/>
  <c r="F54"/>
  <c r="E54"/>
  <c r="D54"/>
  <c r="D45"/>
  <c r="H44"/>
  <c r="F43"/>
  <c r="E43"/>
  <c r="H43" s="1"/>
  <c r="F42"/>
  <c r="F45" s="1"/>
  <c r="E42"/>
  <c r="H42" s="1"/>
  <c r="H41"/>
  <c r="H40"/>
  <c r="K39"/>
  <c r="H39"/>
  <c r="H38"/>
  <c r="H37"/>
  <c r="H36"/>
  <c r="K35"/>
  <c r="H35"/>
  <c r="H54" s="1"/>
  <c r="G35"/>
  <c r="G54" s="1"/>
  <c r="G32"/>
  <c r="F32"/>
  <c r="E32"/>
  <c r="D32"/>
  <c r="K31"/>
  <c r="H31"/>
  <c r="K30"/>
  <c r="H30"/>
  <c r="K29"/>
  <c r="H29"/>
  <c r="K28"/>
  <c r="H28"/>
  <c r="H27"/>
  <c r="H32" s="1"/>
  <c r="I17" i="1"/>
  <c r="H45" i="2" l="1"/>
  <c r="H48" s="1"/>
  <c r="G42"/>
  <c r="G45" s="1"/>
  <c r="G56" s="1"/>
  <c r="G43"/>
  <c r="E45"/>
  <c r="E56" s="1"/>
</calcChain>
</file>

<file path=xl/sharedStrings.xml><?xml version="1.0" encoding="utf-8"?>
<sst xmlns="http://schemas.openxmlformats.org/spreadsheetml/2006/main" count="75" uniqueCount="68">
  <si>
    <t>ОТЧЕТ</t>
  </si>
  <si>
    <t>по выполнению плана текущего ремонта жилого дома</t>
  </si>
  <si>
    <t>№ 71 по мкр. Черная Речка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</si>
  <si>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</si>
  <si>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</si>
  <si>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</si>
  <si>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</si>
  <si>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</si>
  <si>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</si>
  <si>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</si>
  <si>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</si>
  <si>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</si>
  <si>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</si>
  <si>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698.12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т</t>
    </r>
    <r>
      <rPr>
        <sz val="11"/>
        <color theme="1"/>
        <rFont val="Calibri"/>
        <family val="2"/>
        <charset val="204"/>
        <scheme val="minor"/>
      </rPr>
      <t>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</si>
  <si>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</si>
  <si>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- 0.85т.р.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</si>
  <si>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</si>
  <si>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0.2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</si>
  <si>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</si>
  <si>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</si>
  <si>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- 0.70  т.р.</t>
  </si>
  <si>
    <t>Расходные материалы - 0.01 т.р.</t>
  </si>
  <si>
    <t>ремонт отмоски жилого дома - 696.36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</si>
  <si>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</si>
  <si>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</si>
  <si>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</si>
  <si>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71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</si>
  <si>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</si>
  <si>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</si>
  <si>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</si>
  <si>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</si>
  <si>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</si>
  <si>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</si>
  <si>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</si>
  <si>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</si>
  <si>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</si>
  <si>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</si>
  <si>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</si>
  <si>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</si>
  <si>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</si>
  <si>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</si>
  <si>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</si>
  <si>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</si>
  <si>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</si>
  <si>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</si>
  <si>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</si>
  <si>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</si>
  <si>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</si>
  <si>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</si>
  <si>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</si>
  <si>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</si>
  <si>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</si>
  <si>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</si>
  <si>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</si>
  <si>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</si>
  <si>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</si>
  <si>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</si>
  <si>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</si>
  <si>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</si>
  <si>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</si>
  <si>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</si>
  <si>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</si>
  <si>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8450,00 руб. </t>
  </si>
  <si>
    <t>ООО "Смарт 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</si>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</sst>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2" fontId="4" fillId="0" borderId="0" xfId="2" applyNumberFormat="1" applyFill="1"/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4" fontId="4" fillId="0" borderId="0" xfId="2" applyNumberFormat="1" applyFill="1"/>
    <xf numFmtId="4" fontId="13" fillId="0" borderId="9" xfId="2" applyNumberFormat="1" applyFont="1" applyFill="1" applyBorder="1" applyAlignment="1">
      <alignment horizontal="right" vertical="top" wrapText="1"/>
    </xf>
    <xf numFmtId="0" fontId="15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8" fillId="0" borderId="0" xfId="2" applyNumberFormat="1" applyFont="1" applyFill="1"/>
    <xf numFmtId="4" fontId="15" fillId="0" borderId="0" xfId="2" applyNumberFormat="1" applyFont="1" applyFill="1"/>
    <xf numFmtId="4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opLeftCell="C21" workbookViewId="0">
      <selection activeCell="G37" sqref="G37"/>
    </sheetView>
  </sheetViews>
  <sheetFormatPr defaultRowHeight="12.75"/>
  <cols>
    <col min="1" max="1" width="3.42578125" style="9" hidden="1" customWidth="1"/>
    <col min="2" max="2" width="9.140625" style="9" hidden="1" customWidth="1"/>
    <col min="3" max="3" width="29.5703125" style="54" customWidth="1"/>
    <col min="4" max="4" width="13.140625" style="54" customWidth="1"/>
    <col min="5" max="5" width="11.85546875" style="54" customWidth="1"/>
    <col min="6" max="6" width="13.28515625" style="54" customWidth="1"/>
    <col min="7" max="7" width="11.85546875" style="54" customWidth="1"/>
    <col min="8" max="8" width="13.7109375" style="54" customWidth="1"/>
    <col min="9" max="9" width="24.28515625" style="54" customWidth="1"/>
    <col min="10" max="11" width="0" style="9" hidden="1" customWidth="1"/>
    <col min="12" max="16384" width="9.140625" style="9"/>
  </cols>
  <sheetData>
    <row r="1" spans="3:9" ht="12.75" hidden="1" customHeight="1">
      <c r="C1" s="8"/>
      <c r="D1" s="8"/>
      <c r="E1" s="8"/>
      <c r="F1" s="8"/>
      <c r="G1" s="8"/>
      <c r="H1" s="8"/>
      <c r="I1" s="8"/>
    </row>
    <row r="2" spans="3:9" ht="13.5" hidden="1" customHeight="1" thickBot="1">
      <c r="C2" s="8"/>
      <c r="D2" s="8"/>
      <c r="E2" s="8" t="s">
        <v>23</v>
      </c>
      <c r="F2" s="8"/>
      <c r="G2" s="8"/>
      <c r="H2" s="8"/>
      <c r="I2" s="8"/>
    </row>
    <row r="3" spans="3:9" ht="13.5" hidden="1" customHeight="1" thickBot="1">
      <c r="C3" s="10"/>
      <c r="D3" s="11"/>
      <c r="E3" s="12"/>
      <c r="F3" s="12"/>
      <c r="G3" s="12"/>
      <c r="H3" s="12"/>
      <c r="I3" s="13"/>
    </row>
    <row r="4" spans="3:9" ht="12.75" hidden="1" customHeight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1" ht="12.75" customHeight="1">
      <c r="C17" s="14"/>
      <c r="D17" s="14"/>
      <c r="E17" s="15"/>
      <c r="F17" s="15"/>
      <c r="G17" s="15"/>
      <c r="H17" s="15"/>
      <c r="I17" s="15"/>
    </row>
    <row r="18" spans="3:11" ht="12.75" customHeight="1">
      <c r="C18" s="14"/>
      <c r="D18" s="14"/>
      <c r="E18" s="15"/>
      <c r="F18" s="15"/>
      <c r="G18" s="15"/>
      <c r="H18" s="15"/>
      <c r="I18" s="15"/>
    </row>
    <row r="19" spans="3:11" ht="12.75" customHeight="1">
      <c r="C19" s="14"/>
      <c r="D19" s="14"/>
      <c r="E19" s="15"/>
      <c r="F19" s="15"/>
      <c r="G19" s="15"/>
      <c r="H19" s="15"/>
      <c r="I19" s="15"/>
    </row>
    <row r="20" spans="3:11" ht="12.75" customHeight="1">
      <c r="C20" s="14"/>
      <c r="D20" s="14"/>
      <c r="E20" s="15"/>
      <c r="F20" s="15"/>
      <c r="G20" s="15"/>
      <c r="H20" s="15"/>
      <c r="I20" s="15"/>
    </row>
    <row r="21" spans="3:11" ht="14.25">
      <c r="C21" s="16" t="s">
        <v>24</v>
      </c>
      <c r="D21" s="16"/>
      <c r="E21" s="16"/>
      <c r="F21" s="16"/>
      <c r="G21" s="16"/>
      <c r="H21" s="16"/>
      <c r="I21" s="16"/>
    </row>
    <row r="22" spans="3:11">
      <c r="C22" s="17" t="s">
        <v>25</v>
      </c>
      <c r="D22" s="17"/>
      <c r="E22" s="17"/>
      <c r="F22" s="17"/>
      <c r="G22" s="17"/>
      <c r="H22" s="17"/>
      <c r="I22" s="17"/>
    </row>
    <row r="23" spans="3:11">
      <c r="C23" s="17" t="s">
        <v>26</v>
      </c>
      <c r="D23" s="17"/>
      <c r="E23" s="17"/>
      <c r="F23" s="17"/>
      <c r="G23" s="17"/>
      <c r="H23" s="17"/>
      <c r="I23" s="17"/>
    </row>
    <row r="24" spans="3:11" ht="6" customHeight="1" thickBot="1">
      <c r="C24" s="18"/>
      <c r="D24" s="18"/>
      <c r="E24" s="18"/>
      <c r="F24" s="18"/>
      <c r="G24" s="18"/>
      <c r="H24" s="18"/>
      <c r="I24" s="18"/>
    </row>
    <row r="25" spans="3:11" ht="52.5" customHeight="1" thickBot="1">
      <c r="C25" s="19" t="s">
        <v>27</v>
      </c>
      <c r="D25" s="20" t="s">
        <v>28</v>
      </c>
      <c r="E25" s="21" t="s">
        <v>29</v>
      </c>
      <c r="F25" s="21" t="s">
        <v>30</v>
      </c>
      <c r="G25" s="21" t="s">
        <v>31</v>
      </c>
      <c r="H25" s="21" t="s">
        <v>32</v>
      </c>
      <c r="I25" s="20" t="s">
        <v>33</v>
      </c>
    </row>
    <row r="26" spans="3:11" ht="13.5" customHeight="1" thickBot="1">
      <c r="C26" s="22" t="s">
        <v>34</v>
      </c>
      <c r="D26" s="23"/>
      <c r="E26" s="23"/>
      <c r="F26" s="23"/>
      <c r="G26" s="23"/>
      <c r="H26" s="23"/>
      <c r="I26" s="24"/>
    </row>
    <row r="27" spans="3:11" ht="13.5" customHeight="1" thickBot="1">
      <c r="C27" s="25" t="s">
        <v>35</v>
      </c>
      <c r="D27" s="26">
        <v>3.4560798667371273E-11</v>
      </c>
      <c r="E27" s="27"/>
      <c r="F27" s="27"/>
      <c r="G27" s="27"/>
      <c r="H27" s="27">
        <f>+D27+E27-F27</f>
        <v>3.4560798667371273E-11</v>
      </c>
      <c r="I27" s="28" t="s">
        <v>36</v>
      </c>
      <c r="K27" s="9">
        <v>44420.78</v>
      </c>
    </row>
    <row r="28" spans="3:11" ht="13.5" customHeight="1" thickBot="1">
      <c r="C28" s="25" t="s">
        <v>37</v>
      </c>
      <c r="D28" s="26">
        <v>0</v>
      </c>
      <c r="E28" s="29"/>
      <c r="F28" s="29"/>
      <c r="G28" s="27"/>
      <c r="H28" s="27">
        <f>+D28+E28-F28</f>
        <v>0</v>
      </c>
      <c r="I28" s="30"/>
      <c r="K28" s="9">
        <f>15056.02-1625.31</f>
        <v>13430.710000000001</v>
      </c>
    </row>
    <row r="29" spans="3:11" ht="13.5" customHeight="1" thickBot="1">
      <c r="C29" s="25" t="s">
        <v>38</v>
      </c>
      <c r="D29" s="26">
        <v>1.2732925824820995E-11</v>
      </c>
      <c r="E29" s="29"/>
      <c r="F29" s="29"/>
      <c r="G29" s="27"/>
      <c r="H29" s="27">
        <f>+D29+E29-F29</f>
        <v>1.2732925824820995E-11</v>
      </c>
      <c r="I29" s="30"/>
      <c r="K29" s="9">
        <f>10459.33-125.27</f>
        <v>10334.06</v>
      </c>
    </row>
    <row r="30" spans="3:11" ht="13.5" customHeight="1" thickBot="1">
      <c r="C30" s="25" t="s">
        <v>39</v>
      </c>
      <c r="D30" s="26">
        <v>1.2732925824820995E-11</v>
      </c>
      <c r="E30" s="29"/>
      <c r="F30" s="29"/>
      <c r="G30" s="27"/>
      <c r="H30" s="27">
        <f>+D30+E30-F30</f>
        <v>1.2732925824820995E-11</v>
      </c>
      <c r="I30" s="30"/>
      <c r="K30" s="9">
        <f>2143.82-224.4+3782.2-43.97</f>
        <v>5657.65</v>
      </c>
    </row>
    <row r="31" spans="3:11" ht="13.5" hidden="1" customHeight="1" thickBot="1">
      <c r="C31" s="25" t="s">
        <v>40</v>
      </c>
      <c r="D31" s="26"/>
      <c r="E31" s="29"/>
      <c r="F31" s="29"/>
      <c r="G31" s="27"/>
      <c r="H31" s="27">
        <f>+D31+E31-F31</f>
        <v>0</v>
      </c>
      <c r="I31" s="31"/>
      <c r="K31" s="32">
        <f>264.82-65.97-5317.93-7.12</f>
        <v>-5126.2</v>
      </c>
    </row>
    <row r="32" spans="3:11" ht="13.5" customHeight="1" thickBot="1">
      <c r="C32" s="25" t="s">
        <v>41</v>
      </c>
      <c r="D32" s="33">
        <f>SUM(D27:D31)</f>
        <v>6.0026650317013264E-11</v>
      </c>
      <c r="E32" s="34">
        <f>SUM(E27:E31)</f>
        <v>0</v>
      </c>
      <c r="F32" s="34">
        <f>SUM(F27:F31)</f>
        <v>0</v>
      </c>
      <c r="G32" s="34">
        <f>SUM(G27:G31)</f>
        <v>0</v>
      </c>
      <c r="H32" s="34">
        <f>SUM(H27:H31)</f>
        <v>6.0026650317013264E-11</v>
      </c>
      <c r="I32" s="25"/>
    </row>
    <row r="33" spans="3:11" ht="13.5" customHeight="1" thickBot="1">
      <c r="C33" s="35" t="s">
        <v>42</v>
      </c>
      <c r="D33" s="35"/>
      <c r="E33" s="35"/>
      <c r="F33" s="35"/>
      <c r="G33" s="35"/>
      <c r="H33" s="35"/>
      <c r="I33" s="35"/>
    </row>
    <row r="34" spans="3:11" ht="52.5" customHeight="1" thickBot="1">
      <c r="C34" s="36" t="s">
        <v>27</v>
      </c>
      <c r="D34" s="20" t="s">
        <v>28</v>
      </c>
      <c r="E34" s="21" t="s">
        <v>29</v>
      </c>
      <c r="F34" s="21" t="s">
        <v>30</v>
      </c>
      <c r="G34" s="21" t="s">
        <v>31</v>
      </c>
      <c r="H34" s="21" t="s">
        <v>32</v>
      </c>
      <c r="I34" s="37" t="s">
        <v>43</v>
      </c>
    </row>
    <row r="35" spans="3:11" ht="30" customHeight="1" thickBot="1">
      <c r="C35" s="19" t="s">
        <v>44</v>
      </c>
      <c r="D35" s="38">
        <v>21427.390000000043</v>
      </c>
      <c r="E35" s="39">
        <v>177231.48</v>
      </c>
      <c r="F35" s="39">
        <v>178976.79</v>
      </c>
      <c r="G35" s="39">
        <f>+E35</f>
        <v>177231.48</v>
      </c>
      <c r="H35" s="39">
        <f>+D35+E35-F35</f>
        <v>19682.080000000045</v>
      </c>
      <c r="I35" s="40" t="s">
        <v>45</v>
      </c>
      <c r="J35" s="9">
        <v>8396.2199999999993</v>
      </c>
      <c r="K35" s="9">
        <f>163.56+930.28+25900.19</f>
        <v>26994.03</v>
      </c>
    </row>
    <row r="36" spans="3:11" ht="14.25" customHeight="1" thickBot="1">
      <c r="C36" s="25" t="s">
        <v>46</v>
      </c>
      <c r="D36" s="26">
        <v>4767.650000000016</v>
      </c>
      <c r="E36" s="27">
        <v>39420.18</v>
      </c>
      <c r="F36" s="27">
        <v>39811.160000000003</v>
      </c>
      <c r="G36" s="39">
        <v>698122.72</v>
      </c>
      <c r="H36" s="39">
        <f t="shared" ref="H36:H43" si="0">+D36+E36-F36</f>
        <v>4376.6700000000128</v>
      </c>
      <c r="I36" s="41"/>
      <c r="J36" s="42"/>
    </row>
    <row r="37" spans="3:11" ht="13.5" customHeight="1" thickBot="1">
      <c r="C37" s="36" t="s">
        <v>47</v>
      </c>
      <c r="D37" s="43">
        <v>0</v>
      </c>
      <c r="E37" s="27"/>
      <c r="F37" s="27"/>
      <c r="G37" s="39"/>
      <c r="H37" s="39">
        <f t="shared" si="0"/>
        <v>0</v>
      </c>
      <c r="I37" s="44"/>
    </row>
    <row r="38" spans="3:11" ht="12.75" hidden="1" customHeight="1" thickBot="1">
      <c r="C38" s="25" t="s">
        <v>48</v>
      </c>
      <c r="D38" s="26">
        <v>0</v>
      </c>
      <c r="E38" s="27"/>
      <c r="F38" s="27"/>
      <c r="G38" s="39"/>
      <c r="H38" s="39">
        <f t="shared" si="0"/>
        <v>0</v>
      </c>
      <c r="I38" s="44" t="s">
        <v>49</v>
      </c>
    </row>
    <row r="39" spans="3:11" ht="31.5" customHeight="1" thickBot="1">
      <c r="C39" s="25" t="s">
        <v>50</v>
      </c>
      <c r="D39" s="26">
        <v>2.0349971707744885E-12</v>
      </c>
      <c r="E39" s="27"/>
      <c r="F39" s="27"/>
      <c r="G39" s="39"/>
      <c r="H39" s="39">
        <f t="shared" si="0"/>
        <v>2.0349971707744885E-12</v>
      </c>
      <c r="I39" s="45" t="s">
        <v>51</v>
      </c>
      <c r="K39" s="9">
        <f>4296.81+1634.88</f>
        <v>5931.6900000000005</v>
      </c>
    </row>
    <row r="40" spans="3:11" ht="13.5" hidden="1" customHeight="1" thickBot="1">
      <c r="C40" s="25" t="s">
        <v>52</v>
      </c>
      <c r="D40" s="46">
        <v>0</v>
      </c>
      <c r="E40" s="29"/>
      <c r="F40" s="29"/>
      <c r="G40" s="39"/>
      <c r="H40" s="39">
        <f t="shared" si="0"/>
        <v>0</v>
      </c>
      <c r="I40" s="45" t="s">
        <v>53</v>
      </c>
    </row>
    <row r="41" spans="3:11" ht="13.5" customHeight="1" thickBot="1">
      <c r="C41" s="36" t="s">
        <v>54</v>
      </c>
      <c r="D41" s="26">
        <v>-1.0131895322729179E-11</v>
      </c>
      <c r="E41" s="29"/>
      <c r="F41" s="29"/>
      <c r="G41" s="39"/>
      <c r="H41" s="39">
        <f t="shared" si="0"/>
        <v>-1.0131895322729179E-11</v>
      </c>
      <c r="I41" s="44"/>
    </row>
    <row r="42" spans="3:11" ht="13.5" customHeight="1" thickBot="1">
      <c r="C42" s="36" t="s">
        <v>55</v>
      </c>
      <c r="D42" s="26">
        <v>-372.06999999999925</v>
      </c>
      <c r="E42" s="29">
        <f>4725.75+321.35</f>
        <v>5047.1000000000004</v>
      </c>
      <c r="F42" s="29">
        <f>4184.25+271.65</f>
        <v>4455.8999999999996</v>
      </c>
      <c r="G42" s="39">
        <f>+E42</f>
        <v>5047.1000000000004</v>
      </c>
      <c r="H42" s="39">
        <f t="shared" si="0"/>
        <v>219.13000000000102</v>
      </c>
      <c r="I42" s="44" t="s">
        <v>56</v>
      </c>
    </row>
    <row r="43" spans="3:11" ht="13.5" customHeight="1" thickBot="1">
      <c r="C43" s="36" t="s">
        <v>57</v>
      </c>
      <c r="D43" s="26">
        <v>246.65000000000055</v>
      </c>
      <c r="E43" s="29">
        <f>5860.73+247.82+94.69</f>
        <v>6203.2399999999989</v>
      </c>
      <c r="F43" s="29">
        <f>240.51+91.97+6036.98</f>
        <v>6369.4599999999991</v>
      </c>
      <c r="G43" s="39">
        <f>+E43</f>
        <v>6203.2399999999989</v>
      </c>
      <c r="H43" s="39">
        <f t="shared" si="0"/>
        <v>80.430000000000291</v>
      </c>
      <c r="I43" s="44"/>
    </row>
    <row r="44" spans="3:11" ht="13.5" customHeight="1" thickBot="1">
      <c r="C44" s="25" t="s">
        <v>58</v>
      </c>
      <c r="D44" s="26">
        <v>1017.8499999999995</v>
      </c>
      <c r="E44" s="29">
        <v>8424.5400000000009</v>
      </c>
      <c r="F44" s="29">
        <v>8506.39</v>
      </c>
      <c r="G44" s="39">
        <v>39423.360000000001</v>
      </c>
      <c r="H44" s="39">
        <f>+D44+E44-F44</f>
        <v>936</v>
      </c>
      <c r="I44" s="45" t="s">
        <v>59</v>
      </c>
    </row>
    <row r="45" spans="3:11" s="47" customFormat="1" ht="13.5" customHeight="1" thickBot="1">
      <c r="C45" s="25" t="s">
        <v>41</v>
      </c>
      <c r="D45" s="33">
        <f>SUM(D35:D44)</f>
        <v>27087.470000000052</v>
      </c>
      <c r="E45" s="34">
        <f>SUM(E35:E44)</f>
        <v>236326.54</v>
      </c>
      <c r="F45" s="34">
        <f>SUM(F35:F44)</f>
        <v>238119.7</v>
      </c>
      <c r="G45" s="34">
        <f>SUM(G35:G44)</f>
        <v>926027.89999999991</v>
      </c>
      <c r="H45" s="34">
        <f>SUM(H35:H44)</f>
        <v>25294.310000000052</v>
      </c>
      <c r="I45" s="46"/>
    </row>
    <row r="46" spans="3:11" s="47" customFormat="1" ht="13.5" customHeight="1" thickBot="1">
      <c r="C46" s="48" t="s">
        <v>60</v>
      </c>
      <c r="D46" s="48"/>
      <c r="E46" s="48"/>
      <c r="F46" s="48"/>
      <c r="G46" s="48"/>
      <c r="H46" s="48"/>
      <c r="I46" s="48"/>
    </row>
    <row r="47" spans="3:11" s="47" customFormat="1" ht="33" customHeight="1" thickBot="1">
      <c r="C47" s="49" t="s">
        <v>61</v>
      </c>
      <c r="D47" s="50" t="s">
        <v>62</v>
      </c>
      <c r="E47" s="50"/>
      <c r="F47" s="50"/>
      <c r="G47" s="50"/>
      <c r="H47" s="50"/>
      <c r="I47" s="51" t="s">
        <v>63</v>
      </c>
    </row>
    <row r="48" spans="3:11" ht="19.5" thickBot="1">
      <c r="C48" s="52" t="s">
        <v>64</v>
      </c>
      <c r="D48" s="52"/>
      <c r="E48" s="52"/>
      <c r="F48" s="52"/>
      <c r="G48" s="52"/>
      <c r="H48" s="53">
        <f>+H32+H45</f>
        <v>25294.310000000114</v>
      </c>
    </row>
    <row r="49" spans="3:9" ht="18" customHeight="1">
      <c r="C49" s="48"/>
      <c r="D49" s="48"/>
      <c r="E49" s="48"/>
      <c r="F49" s="48"/>
      <c r="G49" s="48"/>
      <c r="H49" s="48"/>
      <c r="I49" s="48"/>
    </row>
    <row r="50" spans="3:9" ht="15" hidden="1">
      <c r="C50" s="55" t="s">
        <v>65</v>
      </c>
      <c r="D50" s="55"/>
    </row>
    <row r="51" spans="3:9" ht="15" customHeight="1">
      <c r="C51" s="56" t="s">
        <v>66</v>
      </c>
    </row>
    <row r="52" spans="3:9" ht="12.75" hidden="1" customHeight="1">
      <c r="C52" s="9"/>
      <c r="D52" s="9"/>
      <c r="E52" s="9"/>
      <c r="F52" s="9"/>
      <c r="G52" s="9"/>
      <c r="H52" s="9"/>
    </row>
    <row r="53" spans="3:9" ht="15" hidden="1">
      <c r="C53" s="55"/>
      <c r="D53" s="57"/>
      <c r="E53" s="57"/>
      <c r="F53" s="57"/>
    </row>
    <row r="54" spans="3:9">
      <c r="D54" s="58">
        <f>+D35+D36+D37</f>
        <v>26195.040000000059</v>
      </c>
      <c r="E54" s="58">
        <f>+E35+E36+E37</f>
        <v>216651.66</v>
      </c>
      <c r="F54" s="58">
        <f>+F35+F36+F37</f>
        <v>218787.95</v>
      </c>
      <c r="G54" s="58">
        <f>+G35+G36+G37</f>
        <v>875354.2</v>
      </c>
      <c r="H54" s="58">
        <f>+H35+H36+H37</f>
        <v>24058.750000000058</v>
      </c>
    </row>
    <row r="55" spans="3:9">
      <c r="D55" s="59"/>
      <c r="H55" s="54">
        <f>3246.06+682.09+2983.06+14068.77+1119.78+451.59+70.5</f>
        <v>22621.85</v>
      </c>
    </row>
    <row r="56" spans="3:9">
      <c r="C56" s="54" t="s">
        <v>67</v>
      </c>
      <c r="E56" s="59">
        <f>+E32+E45+8450</f>
        <v>244776.54</v>
      </c>
      <c r="G56" s="59">
        <f>+G45+G32</f>
        <v>926027.89999999991</v>
      </c>
    </row>
    <row r="57" spans="3:9">
      <c r="H57" s="59"/>
    </row>
  </sheetData>
  <mergeCells count="11">
    <mergeCell ref="C33:I33"/>
    <mergeCell ref="I35:I36"/>
    <mergeCell ref="C46:I46"/>
    <mergeCell ref="D47:H47"/>
    <mergeCell ref="C49:I49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29"/>
  <sheetViews>
    <sheetView tabSelected="1" topLeftCell="A16" zoomScaleNormal="100" zoomScaleSheetLayoutView="120" workbookViewId="0">
      <selection activeCell="E41" sqref="E41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0" spans="1:9">
      <c r="F10" s="1"/>
    </row>
    <row r="13" spans="1:9">
      <c r="A13" s="2" t="s">
        <v>0</v>
      </c>
      <c r="B13" s="2"/>
      <c r="C13" s="2"/>
      <c r="D13" s="2"/>
      <c r="E13" s="2"/>
      <c r="F13" s="2"/>
      <c r="G13" s="2"/>
      <c r="H13" s="2"/>
      <c r="I13" s="2"/>
    </row>
    <row r="14" spans="1:9">
      <c r="A14" s="2" t="s">
        <v>1</v>
      </c>
      <c r="B14" s="2"/>
      <c r="C14" s="2"/>
      <c r="D14" s="2"/>
      <c r="E14" s="2"/>
      <c r="F14" s="2"/>
      <c r="G14" s="2"/>
      <c r="H14" s="2"/>
      <c r="I14" s="2"/>
    </row>
    <row r="15" spans="1:9">
      <c r="A15" s="2" t="s">
        <v>2</v>
      </c>
      <c r="B15" s="2"/>
      <c r="C15" s="2"/>
      <c r="D15" s="2"/>
      <c r="E15" s="2"/>
      <c r="F15" s="2"/>
      <c r="G15" s="2"/>
      <c r="H15" s="2"/>
      <c r="I15" s="2"/>
    </row>
    <row r="16" spans="1:9" ht="60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4" t="s">
        <v>9</v>
      </c>
      <c r="H16" s="3" t="s">
        <v>10</v>
      </c>
      <c r="I16" s="3" t="s">
        <v>11</v>
      </c>
    </row>
    <row r="17" spans="1:9">
      <c r="A17" s="5" t="s">
        <v>12</v>
      </c>
      <c r="B17" s="6">
        <v>182.28633999999997</v>
      </c>
      <c r="C17" s="6"/>
      <c r="D17" s="6">
        <v>39.420180000000002</v>
      </c>
      <c r="E17" s="6">
        <v>39.811160000000001</v>
      </c>
      <c r="F17" s="6">
        <v>8.4499999999999993</v>
      </c>
      <c r="G17" s="6">
        <v>698.12271999999996</v>
      </c>
      <c r="H17" s="6">
        <v>4.3766699999999998</v>
      </c>
      <c r="I17" s="6">
        <f>B17+D17+F17-G17</f>
        <v>-467.96620000000001</v>
      </c>
    </row>
    <row r="19" spans="1:9">
      <c r="A19" t="s">
        <v>13</v>
      </c>
    </row>
    <row r="20" spans="1:9">
      <c r="A20" s="1" t="s">
        <v>14</v>
      </c>
      <c r="D20" s="7"/>
      <c r="E20" s="7"/>
      <c r="F20" s="7"/>
    </row>
    <row r="21" spans="1:9">
      <c r="A21" s="1" t="s">
        <v>15</v>
      </c>
      <c r="D21" s="7"/>
      <c r="E21" s="7"/>
      <c r="F21" s="7"/>
    </row>
    <row r="22" spans="1:9">
      <c r="A22" s="1" t="s">
        <v>16</v>
      </c>
      <c r="D22" s="7"/>
      <c r="E22" s="7"/>
      <c r="F22" s="7"/>
    </row>
    <row r="23" spans="1:9">
      <c r="A23" s="1" t="s">
        <v>17</v>
      </c>
      <c r="D23" s="7"/>
      <c r="E23" s="7"/>
      <c r="F23" s="7"/>
    </row>
    <row r="24" spans="1:9">
      <c r="A24" t="s">
        <v>18</v>
      </c>
      <c r="D24" s="7"/>
      <c r="E24" s="7"/>
      <c r="F24" s="7"/>
    </row>
    <row r="25" spans="1:9">
      <c r="A25" t="s">
        <v>19</v>
      </c>
    </row>
    <row r="26" spans="1:9">
      <c r="A26" t="s">
        <v>20</v>
      </c>
    </row>
    <row r="27" spans="1:9">
      <c r="A27" t="s">
        <v>21</v>
      </c>
      <c r="D27" s="7"/>
      <c r="E27" s="7"/>
      <c r="F27" s="7"/>
      <c r="I27" s="7"/>
    </row>
    <row r="28" spans="1:9">
      <c r="A28" t="s">
        <v>22</v>
      </c>
      <c r="I28" s="7"/>
    </row>
    <row r="29" spans="1:9">
      <c r="I29" s="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2024-03-12T07:50:06Z</dcterms:created>
  <dcterms:modified xsi:type="dcterms:W3CDTF">2024-03-12T07:50:36Z</dcterms:modified>
</cp:coreProperties>
</file>