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7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5" i="1"/>
  <c r="F54"/>
  <c r="E54"/>
  <c r="D54"/>
  <c r="F46"/>
  <c r="D46"/>
  <c r="H45"/>
  <c r="H44"/>
  <c r="F43"/>
  <c r="E43"/>
  <c r="G43" s="1"/>
  <c r="K42"/>
  <c r="H42"/>
  <c r="H41"/>
  <c r="J39"/>
  <c r="H39"/>
  <c r="H38"/>
  <c r="H37"/>
  <c r="H36"/>
  <c r="H54" s="1"/>
  <c r="K35"/>
  <c r="J35"/>
  <c r="H35"/>
  <c r="G35"/>
  <c r="G46" s="1"/>
  <c r="G56" s="1"/>
  <c r="G32"/>
  <c r="F32"/>
  <c r="E32"/>
  <c r="D32"/>
  <c r="K31"/>
  <c r="H31"/>
  <c r="K30"/>
  <c r="H30"/>
  <c r="K29"/>
  <c r="H29"/>
  <c r="K28"/>
  <c r="H28"/>
  <c r="H27"/>
  <c r="H32" s="1"/>
  <c r="H43" l="1"/>
  <c r="H46" s="1"/>
  <c r="H49" s="1"/>
  <c r="E46"/>
  <c r="E56" s="1"/>
  <c r="G54"/>
</calcChain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<sst xmlns="http://schemas.openxmlformats.org/spreadsheetml/2006/main" count="71" uniqueCount="64">
  <si>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</si>
  <si>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</si>
  <si>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</si>
  <si>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72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</si>
  <si>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</si>
  <si>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</si>
  <si>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</si>
  <si>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</si>
  <si>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</si>
  <si>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</si>
  <si>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</si>
  <si>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</si>
  <si>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</si>
  <si>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</si>
  <si>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</si>
  <si>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</si>
  <si>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</si>
  <si>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</si>
  <si>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</si>
  <si>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</si>
  <si>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</si>
  <si>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</si>
  <si>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</si>
  <si>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</si>
  <si>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</si>
  <si>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</si>
  <si>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</si>
  <si>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</si>
  <si>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</si>
  <si>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</si>
  <si>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</si>
  <si>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</si>
  <si>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</si>
  <si>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</si>
  <si>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 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</si>
  <si>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</si>
  <si>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</si>
  <si>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</si>
  <si>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</si>
  <si>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</si>
  <si>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8450,00 руб. </t>
  </si>
  <si>
    <t>ООО "Смарт 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</si>
  <si>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</si>
  <si>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</si>
  <si>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</si>
  <si>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</si>
  <si>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</si>
  <si>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</si>
  <si>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72 по мкр. Черная Речка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</si>
  <si>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</si>
  <si>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</si>
  <si>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</si>
  <si>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</si>
  <si>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</si>
  <si>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</si>
  <si>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</si>
  <si>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</si>
  <si>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</si>
  <si>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</si>
  <si>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0.71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</si>
  <si>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</si>
  <si>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</si>
  <si>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- 0.70  т.р.</t>
  </si>
  <si>
    <t>Расходные материалы - 0.01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</si>
</sst>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8" fillId="0" borderId="0" xfId="0" applyNumberFormat="1" applyFont="1" applyFill="1"/>
    <xf numFmtId="4" fontId="15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C30" workbookViewId="0">
      <selection activeCell="G37" sqref="G37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42578125" style="47" customWidth="1"/>
    <col min="4" max="4" width="13.5703125" style="47" customWidth="1"/>
    <col min="5" max="5" width="11.85546875" style="47" customWidth="1"/>
    <col min="6" max="6" width="13.28515625" style="47" customWidth="1"/>
    <col min="7" max="7" width="11.85546875" style="47" customWidth="1"/>
    <col min="8" max="8" width="13.28515625" style="47" customWidth="1"/>
    <col min="9" max="9" width="22.140625" style="47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58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11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-1.2914824765175581E-10</v>
      </c>
      <c r="E27" s="20"/>
      <c r="F27" s="20"/>
      <c r="G27" s="20"/>
      <c r="H27" s="20">
        <f>+D27+E27-F27</f>
        <v>-1.2914824765175581E-10</v>
      </c>
      <c r="I27" s="21" t="s">
        <v>13</v>
      </c>
      <c r="K27" s="2">
        <v>7895.33</v>
      </c>
    </row>
    <row r="28" spans="3:11" ht="13.5" customHeight="1" thickBot="1">
      <c r="C28" s="18" t="s">
        <v>14</v>
      </c>
      <c r="D28" s="19">
        <v>2.8194335754960775E-11</v>
      </c>
      <c r="E28" s="22"/>
      <c r="F28" s="22"/>
      <c r="G28" s="20"/>
      <c r="H28" s="20">
        <f>+D28+E28-F28</f>
        <v>2.8194335754960775E-11</v>
      </c>
      <c r="I28" s="23"/>
      <c r="K28" s="2">
        <f>4728.95-1156.21</f>
        <v>3572.74</v>
      </c>
    </row>
    <row r="29" spans="3:11" ht="13.5" customHeight="1" thickBot="1">
      <c r="C29" s="18" t="s">
        <v>15</v>
      </c>
      <c r="D29" s="19">
        <v>2.7284841053187847E-11</v>
      </c>
      <c r="E29" s="22"/>
      <c r="F29" s="22"/>
      <c r="G29" s="20"/>
      <c r="H29" s="20">
        <f>+D29+E29-F29</f>
        <v>2.7284841053187847E-11</v>
      </c>
      <c r="I29" s="23"/>
      <c r="K29" s="2">
        <f>2018.74-221.63</f>
        <v>1797.1100000000001</v>
      </c>
    </row>
    <row r="30" spans="3:11" ht="13.5" customHeight="1" thickBot="1">
      <c r="C30" s="18" t="s">
        <v>16</v>
      </c>
      <c r="D30" s="19">
        <v>-7.2759576141834259E-12</v>
      </c>
      <c r="E30" s="22"/>
      <c r="F30" s="22"/>
      <c r="G30" s="20"/>
      <c r="H30" s="20">
        <f>+D30+E30-F30</f>
        <v>-7.2759576141834259E-12</v>
      </c>
      <c r="I30" s="23"/>
      <c r="K30" s="2">
        <f>708.53-77.79+652.9-159.63</f>
        <v>1124.0099999999998</v>
      </c>
    </row>
    <row r="31" spans="3:11" ht="13.5" hidden="1" customHeight="1" thickBot="1">
      <c r="C31" s="18" t="s">
        <v>17</v>
      </c>
      <c r="D31" s="19"/>
      <c r="E31" s="22"/>
      <c r="F31" s="22"/>
      <c r="G31" s="20"/>
      <c r="H31" s="20">
        <f>+D31+E31-F31</f>
        <v>0</v>
      </c>
      <c r="I31" s="24"/>
      <c r="K31" s="2">
        <f>142.46+165.99-27.87</f>
        <v>280.58000000000004</v>
      </c>
    </row>
    <row r="32" spans="3:11" ht="13.5" customHeight="1" thickBot="1">
      <c r="C32" s="18" t="s">
        <v>18</v>
      </c>
      <c r="D32" s="25">
        <f>SUM(D27:D31)</f>
        <v>-8.0945028457790613E-11</v>
      </c>
      <c r="E32" s="26">
        <f>SUM(E27:E31)</f>
        <v>0</v>
      </c>
      <c r="F32" s="26">
        <f>SUM(F27:F31)</f>
        <v>0</v>
      </c>
      <c r="G32" s="26">
        <f>SUM(G27:G31)</f>
        <v>0</v>
      </c>
      <c r="H32" s="26">
        <f>SUM(H27:H31)</f>
        <v>-8.0945028457790613E-11</v>
      </c>
      <c r="I32" s="27"/>
    </row>
    <row r="33" spans="3:11" ht="13.5" customHeight="1" thickBot="1">
      <c r="C33" s="28" t="s">
        <v>19</v>
      </c>
      <c r="D33" s="28"/>
      <c r="E33" s="28"/>
      <c r="F33" s="28"/>
      <c r="G33" s="28"/>
      <c r="H33" s="28"/>
      <c r="I33" s="28"/>
    </row>
    <row r="34" spans="3:11" ht="51.75" customHeight="1" thickBot="1">
      <c r="C34" s="29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0" t="s">
        <v>20</v>
      </c>
    </row>
    <row r="35" spans="3:11" ht="32.25" customHeight="1" thickBot="1">
      <c r="C35" s="12" t="s">
        <v>21</v>
      </c>
      <c r="D35" s="31">
        <v>16111.540000000008</v>
      </c>
      <c r="E35" s="32">
        <v>176827.44</v>
      </c>
      <c r="F35" s="32">
        <v>176649.54</v>
      </c>
      <c r="G35" s="32">
        <f>+E35</f>
        <v>176827.44</v>
      </c>
      <c r="H35" s="32">
        <f>+D35+E35-F35</f>
        <v>16289.440000000002</v>
      </c>
      <c r="I35" s="33" t="s">
        <v>22</v>
      </c>
      <c r="J35" s="2">
        <f>100.36-4.74+5977.2-22.74+415.99-1.48</f>
        <v>6464.59</v>
      </c>
      <c r="K35" s="2">
        <f>104.68+4287.76+438.05</f>
        <v>4830.4900000000007</v>
      </c>
    </row>
    <row r="36" spans="3:11" ht="14.25" customHeight="1" thickBot="1">
      <c r="C36" s="18" t="s">
        <v>23</v>
      </c>
      <c r="D36" s="19">
        <v>3604.6900000000023</v>
      </c>
      <c r="E36" s="20">
        <v>39543.06</v>
      </c>
      <c r="F36" s="20">
        <v>39506.44</v>
      </c>
      <c r="G36" s="32">
        <v>707.55</v>
      </c>
      <c r="H36" s="32">
        <f>+D36+E36-F36</f>
        <v>3641.3099999999977</v>
      </c>
      <c r="I36" s="34"/>
      <c r="J36" s="35"/>
    </row>
    <row r="37" spans="3:11" ht="13.5" customHeight="1" thickBot="1">
      <c r="C37" s="29" t="s">
        <v>24</v>
      </c>
      <c r="D37" s="36">
        <v>5.6843418860808015E-13</v>
      </c>
      <c r="E37" s="20"/>
      <c r="F37" s="20"/>
      <c r="G37" s="32"/>
      <c r="H37" s="32">
        <f>+D37+E37-F37</f>
        <v>5.6843418860808015E-13</v>
      </c>
      <c r="I37" s="37"/>
    </row>
    <row r="38" spans="3:11" ht="12.75" hidden="1" customHeight="1" thickBot="1">
      <c r="C38" s="18" t="s">
        <v>25</v>
      </c>
      <c r="D38" s="19">
        <v>0</v>
      </c>
      <c r="E38" s="20"/>
      <c r="F38" s="20"/>
      <c r="G38" s="32"/>
      <c r="H38" s="32">
        <f>+D38+E38-F38</f>
        <v>0</v>
      </c>
      <c r="I38" s="37" t="s">
        <v>26</v>
      </c>
    </row>
    <row r="39" spans="3:11" ht="36.75" customHeight="1" thickBot="1">
      <c r="C39" s="18" t="s">
        <v>27</v>
      </c>
      <c r="D39" s="19">
        <v>2.0372679238045421E-12</v>
      </c>
      <c r="E39" s="20"/>
      <c r="F39" s="20"/>
      <c r="G39" s="32"/>
      <c r="H39" s="32">
        <f>+D39+E39-F39</f>
        <v>2.0372679238045421E-12</v>
      </c>
      <c r="I39" s="38" t="s">
        <v>28</v>
      </c>
      <c r="J39" s="2">
        <f>1380.39-5.25</f>
        <v>1375.14</v>
      </c>
    </row>
    <row r="40" spans="3:11" ht="13.5" hidden="1" customHeight="1" thickBot="1">
      <c r="C40" s="18" t="s">
        <v>29</v>
      </c>
      <c r="D40" s="39"/>
      <c r="E40" s="22"/>
      <c r="F40" s="22"/>
      <c r="G40" s="32"/>
      <c r="H40" s="22"/>
      <c r="I40" s="38" t="s">
        <v>30</v>
      </c>
    </row>
    <row r="41" spans="3:11" ht="13.5" customHeight="1" thickBot="1">
      <c r="C41" s="29" t="s">
        <v>31</v>
      </c>
      <c r="D41" s="19">
        <v>-1.0160761121369433E-12</v>
      </c>
      <c r="E41" s="22"/>
      <c r="F41" s="22"/>
      <c r="G41" s="32"/>
      <c r="H41" s="32">
        <f>+D41+E41-F41</f>
        <v>-1.0160761121369433E-12</v>
      </c>
      <c r="I41" s="37"/>
    </row>
    <row r="42" spans="3:11" ht="13.5" customHeight="1" thickBot="1">
      <c r="C42" s="29" t="s">
        <v>32</v>
      </c>
      <c r="D42" s="19">
        <v>-4.5474735088646412E-13</v>
      </c>
      <c r="E42" s="22"/>
      <c r="F42" s="22"/>
      <c r="G42" s="32"/>
      <c r="H42" s="32">
        <f>+D42+E42-F42</f>
        <v>-4.5474735088646412E-13</v>
      </c>
      <c r="I42" s="37"/>
      <c r="K42" s="2">
        <f>321.3+159.47</f>
        <v>480.77</v>
      </c>
    </row>
    <row r="43" spans="3:11" ht="13.5" customHeight="1" thickBot="1">
      <c r="C43" s="29" t="s">
        <v>33</v>
      </c>
      <c r="D43" s="19">
        <v>1011.0400000000009</v>
      </c>
      <c r="E43" s="22">
        <f>7216.04-46.91</f>
        <v>7169.13</v>
      </c>
      <c r="F43" s="22">
        <f>6466.3+75.52</f>
        <v>6541.8200000000006</v>
      </c>
      <c r="G43" s="32">
        <f>+E43</f>
        <v>7169.13</v>
      </c>
      <c r="H43" s="32">
        <f>+D43+E43-F43</f>
        <v>1638.3500000000004</v>
      </c>
      <c r="I43" s="37" t="s">
        <v>34</v>
      </c>
    </row>
    <row r="44" spans="3:11" ht="13.5" customHeight="1" thickBot="1">
      <c r="C44" s="29" t="s">
        <v>35</v>
      </c>
      <c r="D44" s="19">
        <v>10.82</v>
      </c>
      <c r="E44" s="22">
        <v>29.06</v>
      </c>
      <c r="F44" s="22">
        <v>39.880000000000003</v>
      </c>
      <c r="G44" s="32"/>
      <c r="H44" s="32">
        <f>+D44+E44-F44</f>
        <v>0</v>
      </c>
      <c r="I44" s="37"/>
    </row>
    <row r="45" spans="3:11" ht="13.5" customHeight="1" thickBot="1">
      <c r="C45" s="18" t="s">
        <v>36</v>
      </c>
      <c r="D45" s="19">
        <v>769.54999999999654</v>
      </c>
      <c r="E45" s="22">
        <v>8450.76</v>
      </c>
      <c r="F45" s="22">
        <v>8441.4699999999993</v>
      </c>
      <c r="G45" s="32">
        <v>33343.86</v>
      </c>
      <c r="H45" s="32">
        <f>+D45+E45-F45</f>
        <v>778.83999999999833</v>
      </c>
      <c r="I45" s="38" t="s">
        <v>37</v>
      </c>
    </row>
    <row r="46" spans="3:11" s="40" customFormat="1" ht="13.5" customHeight="1" thickBot="1">
      <c r="C46" s="18" t="s">
        <v>18</v>
      </c>
      <c r="D46" s="25">
        <f>SUM(D35:D45)</f>
        <v>21507.64000000001</v>
      </c>
      <c r="E46" s="26">
        <f>SUM(E35:E45)</f>
        <v>232019.45</v>
      </c>
      <c r="F46" s="26">
        <f>SUM(F35:F45)</f>
        <v>231179.15000000002</v>
      </c>
      <c r="G46" s="26">
        <f>SUM(G35:G45)</f>
        <v>218047.97999999998</v>
      </c>
      <c r="H46" s="26">
        <f>SUM(H35:H45)</f>
        <v>22347.940000000002</v>
      </c>
      <c r="I46" s="39"/>
    </row>
    <row r="47" spans="3:11" ht="21" customHeight="1" thickBot="1">
      <c r="C47" s="41" t="s">
        <v>38</v>
      </c>
      <c r="D47" s="41"/>
      <c r="E47" s="41"/>
      <c r="F47" s="41"/>
      <c r="G47" s="41"/>
      <c r="H47" s="41"/>
      <c r="I47" s="41"/>
    </row>
    <row r="48" spans="3:11" ht="26.25" thickBot="1">
      <c r="C48" s="42" t="s">
        <v>39</v>
      </c>
      <c r="D48" s="43" t="s">
        <v>40</v>
      </c>
      <c r="E48" s="43"/>
      <c r="F48" s="43"/>
      <c r="G48" s="43"/>
      <c r="H48" s="43"/>
      <c r="I48" s="44" t="s">
        <v>41</v>
      </c>
    </row>
    <row r="49" spans="3:8" ht="15.75" customHeight="1">
      <c r="C49" s="45" t="s">
        <v>42</v>
      </c>
      <c r="D49" s="45"/>
      <c r="E49" s="45"/>
      <c r="F49" s="45"/>
      <c r="G49" s="45"/>
      <c r="H49" s="46">
        <f>+H32+H46</f>
        <v>22347.939999999922</v>
      </c>
    </row>
    <row r="50" spans="3:8" ht="15" hidden="1">
      <c r="C50" s="48" t="s">
        <v>43</v>
      </c>
      <c r="D50" s="48"/>
    </row>
    <row r="51" spans="3:8" ht="15" customHeight="1">
      <c r="C51" s="49" t="s">
        <v>44</v>
      </c>
    </row>
    <row r="52" spans="3:8" hidden="1">
      <c r="C52" s="2"/>
      <c r="D52" s="2"/>
      <c r="E52" s="2"/>
      <c r="F52" s="2"/>
      <c r="G52" s="2"/>
      <c r="H52" s="2"/>
    </row>
    <row r="53" spans="3:8" ht="15" hidden="1">
      <c r="C53" s="48"/>
      <c r="D53" s="50"/>
      <c r="E53" s="50"/>
      <c r="F53" s="50"/>
    </row>
    <row r="54" spans="3:8">
      <c r="D54" s="51">
        <f>+D35+D36+D37</f>
        <v>19716.23000000001</v>
      </c>
      <c r="E54" s="51">
        <f>+E35+E36+E37</f>
        <v>216370.5</v>
      </c>
      <c r="F54" s="51">
        <f>+F35+F36+F37</f>
        <v>216155.98</v>
      </c>
      <c r="G54" s="51">
        <f>+G35+G36+G37</f>
        <v>177534.99</v>
      </c>
      <c r="H54" s="51">
        <f>+H35+H36+H37</f>
        <v>19930.75</v>
      </c>
    </row>
    <row r="55" spans="3:8">
      <c r="D55" s="52"/>
      <c r="H55" s="47">
        <f>1953.8+409.06+1795.02+-53.13+8460.11+800.33+223.01</f>
        <v>13588.2</v>
      </c>
    </row>
    <row r="56" spans="3:8">
      <c r="C56" s="47" t="s">
        <v>45</v>
      </c>
      <c r="E56" s="52">
        <f>+E46+E32+8450</f>
        <v>240469.45</v>
      </c>
      <c r="G56" s="52">
        <f>+G46+G32</f>
        <v>218047.97999999998</v>
      </c>
      <c r="H56" s="52"/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opLeftCell="A13" zoomScaleNormal="100" zoomScaleSheetLayoutView="120" workbookViewId="0">
      <selection activeCell="D39" sqref="D39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4.42578125" style="54" customWidth="1"/>
    <col min="8" max="8" width="15.140625" style="54" customWidth="1"/>
    <col min="9" max="9" width="13.5703125" style="54" customWidth="1"/>
    <col min="10" max="16384" width="9.140625" style="54"/>
  </cols>
  <sheetData>
    <row r="13" spans="1:9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>
      <c r="A17" s="57" t="s">
        <v>58</v>
      </c>
      <c r="B17" s="58">
        <v>-60.662170000000003</v>
      </c>
      <c r="C17" s="58"/>
      <c r="D17" s="58">
        <v>39.543059999999997</v>
      </c>
      <c r="E17" s="58">
        <v>39.506439999999998</v>
      </c>
      <c r="F17" s="58">
        <v>8.4499999999999993</v>
      </c>
      <c r="G17" s="58">
        <v>0.70755000000000001</v>
      </c>
      <c r="H17" s="58">
        <v>3.6413099999999998</v>
      </c>
      <c r="I17" s="58">
        <f>B17+D17+F17-G17</f>
        <v>-13.376660000000006</v>
      </c>
    </row>
    <row r="19" spans="1:9">
      <c r="A19" s="54" t="s">
        <v>59</v>
      </c>
    </row>
    <row r="20" spans="1:9">
      <c r="A20" s="54" t="s">
        <v>60</v>
      </c>
    </row>
    <row r="21" spans="1:9">
      <c r="A21" s="54" t="s">
        <v>61</v>
      </c>
    </row>
    <row r="22" spans="1:9">
      <c r="A22" s="54" t="s">
        <v>62</v>
      </c>
    </row>
    <row r="23" spans="1:9">
      <c r="A23" s="54" t="s">
        <v>63</v>
      </c>
      <c r="I23" s="59"/>
    </row>
    <row r="24" spans="1:9">
      <c r="I24" s="59"/>
    </row>
    <row r="25" spans="1:9">
      <c r="I25" s="5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2024-03-12T07:50:43Z</dcterms:created>
  <dcterms:modified xsi:type="dcterms:W3CDTF">2024-03-12T07:51:11Z</dcterms:modified>
</cp:coreProperties>
</file>