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73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E55" i="2"/>
  <c r="H54"/>
  <c r="F53"/>
  <c r="E53"/>
  <c r="D53"/>
  <c r="F45"/>
  <c r="E45"/>
  <c r="D45"/>
  <c r="H44"/>
  <c r="H43"/>
  <c r="G43"/>
  <c r="H42"/>
  <c r="G42"/>
  <c r="G45" s="1"/>
  <c r="G55" s="1"/>
  <c r="H41"/>
  <c r="J39"/>
  <c r="H39"/>
  <c r="H38"/>
  <c r="H45" s="1"/>
  <c r="H37"/>
  <c r="H36"/>
  <c r="K35"/>
  <c r="J35"/>
  <c r="H35"/>
  <c r="H53" s="1"/>
  <c r="G35"/>
  <c r="G53" s="1"/>
  <c r="G32"/>
  <c r="F32"/>
  <c r="E32"/>
  <c r="D32"/>
  <c r="K31"/>
  <c r="J31"/>
  <c r="H31"/>
  <c r="L31" s="1"/>
  <c r="K30"/>
  <c r="H30"/>
  <c r="H29"/>
  <c r="H28"/>
  <c r="H27"/>
  <c r="H32" s="1"/>
  <c r="H48" s="1"/>
  <c r="I17" i="1"/>
</calcChain>
</file>

<file path=xl/sharedStrings.xml><?xml version="1.0" encoding="utf-8"?>
<sst xmlns="http://schemas.openxmlformats.org/spreadsheetml/2006/main" count="73" uniqueCount="67">
  <si>
    <t>ОТЧЕТ</t>
  </si>
  <si>
    <t>по выполнению плана текущего ремонта жилого дома</t>
  </si>
  <si>
    <t>№ 73 по мкр. Черная Речка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</si>
  <si>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</si>
  <si>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</si>
  <si>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</si>
  <si>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</si>
  <si>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</si>
  <si>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</si>
  <si>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</si>
  <si>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</si>
  <si>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</si>
  <si>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</si>
  <si>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798.38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</si>
  <si>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</si>
  <si>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1.5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</si>
  <si>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</si>
  <si>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</si>
  <si>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- 0.70  т.р.</t>
  </si>
  <si>
    <t>Расходные материалы - 0.03 т.р.</t>
  </si>
  <si>
    <t>замена системы ЦО - 796.15т.р.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</si>
  <si>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</si>
  <si>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</si>
  <si>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</si>
  <si>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73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</si>
  <si>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</si>
  <si>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</si>
  <si>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</si>
  <si>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</si>
  <si>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</si>
  <si>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</si>
  <si>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</si>
  <si>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</si>
  <si>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</si>
  <si>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</si>
  <si>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</si>
  <si>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</si>
  <si>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</si>
  <si>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</si>
  <si>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</si>
  <si>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</si>
  <si>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Перечислено поставщику услуг в 2023г. (руб.)</t>
  </si>
  <si>
    <t>Наименование подрядчика</t>
  </si>
  <si>
    <t>Упр. и сод.общего им-ва</t>
  </si>
  <si>
    <t>ООО "Уют-Сервис", договор управления № Н/2009-74 от 01.01.2009г.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</si>
  <si>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</si>
  <si>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</si>
  <si>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</si>
  <si>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</si>
  <si>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</si>
  <si>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</si>
  <si>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</si>
  <si>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</si>
  <si>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</si>
  <si>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</si>
  <si>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</si>
  <si>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</si>
  <si>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</si>
  <si>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</si>
  <si>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</si>
  <si>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</si>
  <si>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8450,00 руб. </t>
  </si>
  <si>
    <t>ООО "Смарт 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</si>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</sst>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Border="1"/>
    <xf numFmtId="0" fontId="0" fillId="2" borderId="0" xfId="0" applyFill="1"/>
    <xf numFmtId="0" fontId="5" fillId="0" borderId="0" xfId="2" applyFont="1" applyFill="1"/>
    <xf numFmtId="0" fontId="4" fillId="0" borderId="0" xfId="2" applyFill="1"/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/>
    <xf numFmtId="0" fontId="5" fillId="0" borderId="4" xfId="2" applyFont="1" applyFill="1" applyBorder="1"/>
    <xf numFmtId="0" fontId="6" fillId="0" borderId="0" xfId="2" applyFont="1" applyFill="1" applyAlignment="1">
      <alignment horizontal="center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right" vertical="top" wrapText="1"/>
    </xf>
    <xf numFmtId="4" fontId="12" fillId="0" borderId="9" xfId="2" applyNumberFormat="1" applyFont="1" applyFill="1" applyBorder="1" applyAlignment="1">
      <alignment vertical="top" wrapText="1"/>
    </xf>
    <xf numFmtId="0" fontId="11" fillId="0" borderId="10" xfId="2" applyFont="1" applyFill="1" applyBorder="1" applyAlignment="1">
      <alignment horizontal="center" vertical="center" wrapText="1"/>
    </xf>
    <xf numFmtId="4" fontId="11" fillId="0" borderId="9" xfId="2" applyNumberFormat="1" applyFont="1" applyFill="1" applyBorder="1" applyAlignment="1">
      <alignment vertical="top" wrapText="1"/>
    </xf>
    <xf numFmtId="0" fontId="11" fillId="0" borderId="11" xfId="2" applyFont="1" applyFill="1" applyBorder="1" applyAlignment="1">
      <alignment horizontal="center" vertical="center" wrapText="1"/>
    </xf>
    <xf numFmtId="4" fontId="11" fillId="0" borderId="9" xfId="2" applyNumberFormat="1" applyFont="1" applyFill="1" applyBorder="1" applyAlignment="1">
      <alignment horizontal="right" vertical="top" wrapText="1"/>
    </xf>
    <xf numFmtId="2" fontId="4" fillId="0" borderId="0" xfId="2" applyNumberFormat="1" applyFill="1"/>
    <xf numFmtId="2" fontId="11" fillId="0" borderId="9" xfId="2" applyNumberFormat="1" applyFont="1" applyFill="1" applyBorder="1" applyAlignment="1">
      <alignment horizontal="right" vertical="top" wrapText="1"/>
    </xf>
    <xf numFmtId="0" fontId="11" fillId="0" borderId="8" xfId="2" applyFont="1" applyFill="1" applyBorder="1" applyAlignment="1">
      <alignment horizontal="center" vertical="center" wrapText="1"/>
    </xf>
    <xf numFmtId="4" fontId="4" fillId="0" borderId="0" xfId="2" applyNumberFormat="1" applyFill="1"/>
    <xf numFmtId="4" fontId="6" fillId="3" borderId="9" xfId="2" applyNumberFormat="1" applyFont="1" applyFill="1" applyBorder="1" applyAlignment="1">
      <alignment vertical="top" wrapText="1"/>
    </xf>
    <xf numFmtId="4" fontId="6" fillId="0" borderId="9" xfId="2" applyNumberFormat="1" applyFont="1" applyFill="1" applyBorder="1" applyAlignment="1">
      <alignment vertical="top" wrapText="1"/>
    </xf>
    <xf numFmtId="0" fontId="6" fillId="0" borderId="3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right" vertical="top" wrapText="1"/>
    </xf>
    <xf numFmtId="4" fontId="12" fillId="0" borderId="4" xfId="2" applyNumberFormat="1" applyFont="1" applyFill="1" applyBorder="1" applyAlignment="1">
      <alignment vertical="top" wrapText="1"/>
    </xf>
    <xf numFmtId="0" fontId="13" fillId="0" borderId="1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right" vertical="top" wrapText="1"/>
    </xf>
    <xf numFmtId="0" fontId="15" fillId="0" borderId="9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0" fontId="6" fillId="0" borderId="9" xfId="2" applyFont="1" applyFill="1" applyBorder="1" applyAlignment="1">
      <alignment horizontal="right" vertical="top" wrapText="1"/>
    </xf>
    <xf numFmtId="0" fontId="6" fillId="0" borderId="9" xfId="2" applyFont="1" applyFill="1" applyBorder="1" applyAlignment="1">
      <alignment horizontal="center" vertical="top" wrapText="1"/>
    </xf>
    <xf numFmtId="0" fontId="4" fillId="0" borderId="0" xfId="2" applyFont="1" applyFill="1"/>
    <xf numFmtId="0" fontId="6" fillId="0" borderId="1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top" wrapText="1"/>
    </xf>
    <xf numFmtId="0" fontId="16" fillId="0" borderId="0" xfId="2" applyFont="1" applyFill="1"/>
    <xf numFmtId="4" fontId="17" fillId="0" borderId="0" xfId="2" applyNumberFormat="1" applyFont="1" applyFill="1"/>
    <xf numFmtId="0" fontId="11" fillId="0" borderId="0" xfId="2" applyFont="1" applyFill="1"/>
    <xf numFmtId="0" fontId="18" fillId="0" borderId="0" xfId="2" applyFont="1" applyFill="1"/>
    <xf numFmtId="0" fontId="13" fillId="0" borderId="0" xfId="2" applyFont="1" applyFill="1"/>
    <xf numFmtId="4" fontId="18" fillId="0" borderId="0" xfId="2" applyNumberFormat="1" applyFont="1" applyFill="1"/>
    <xf numFmtId="0" fontId="15" fillId="0" borderId="0" xfId="2" applyFont="1" applyFill="1"/>
    <xf numFmtId="4" fontId="11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C24" zoomScaleNormal="100" workbookViewId="0">
      <selection activeCell="G37" sqref="G37"/>
    </sheetView>
  </sheetViews>
  <sheetFormatPr defaultRowHeight="12.75"/>
  <cols>
    <col min="1" max="1" width="3.42578125" style="10" hidden="1" customWidth="1"/>
    <col min="2" max="2" width="9.140625" style="10" hidden="1" customWidth="1"/>
    <col min="3" max="3" width="30.7109375" style="58" customWidth="1"/>
    <col min="4" max="4" width="13" style="58" customWidth="1"/>
    <col min="5" max="5" width="11.85546875" style="58" customWidth="1"/>
    <col min="6" max="6" width="13.28515625" style="58" customWidth="1"/>
    <col min="7" max="7" width="11.85546875" style="58" customWidth="1"/>
    <col min="8" max="8" width="12.85546875" style="58" customWidth="1"/>
    <col min="9" max="9" width="24.140625" style="58" customWidth="1"/>
    <col min="10" max="12" width="0" style="10" hidden="1" customWidth="1"/>
    <col min="13" max="16384" width="9.140625" style="10"/>
  </cols>
  <sheetData>
    <row r="1" spans="3:9" ht="12.75" hidden="1" customHeight="1">
      <c r="C1" s="9"/>
      <c r="D1" s="9"/>
      <c r="E1" s="9"/>
      <c r="F1" s="9"/>
      <c r="G1" s="9"/>
      <c r="H1" s="9"/>
      <c r="I1" s="9"/>
    </row>
    <row r="2" spans="3:9" ht="13.5" hidden="1" customHeight="1" thickBot="1">
      <c r="C2" s="9"/>
      <c r="D2" s="9"/>
      <c r="E2" s="9" t="s">
        <v>21</v>
      </c>
      <c r="F2" s="9"/>
      <c r="G2" s="9"/>
      <c r="H2" s="9"/>
      <c r="I2" s="9"/>
    </row>
    <row r="3" spans="3:9" ht="13.5" hidden="1" customHeight="1" thickBot="1">
      <c r="C3" s="11"/>
      <c r="D3" s="12"/>
      <c r="E3" s="13"/>
      <c r="F3" s="13"/>
      <c r="G3" s="13"/>
      <c r="H3" s="13"/>
      <c r="I3" s="14"/>
    </row>
    <row r="4" spans="3:9" ht="12.75" hidden="1" customHeight="1">
      <c r="C4" s="15"/>
      <c r="D4" s="15"/>
      <c r="E4" s="16"/>
      <c r="F4" s="16"/>
      <c r="G4" s="16"/>
      <c r="H4" s="16"/>
      <c r="I4" s="16"/>
    </row>
    <row r="5" spans="3:9" ht="12.75" customHeight="1">
      <c r="C5" s="15"/>
      <c r="D5" s="15"/>
      <c r="E5" s="16"/>
      <c r="F5" s="16"/>
      <c r="G5" s="16"/>
      <c r="H5" s="16"/>
      <c r="I5" s="16"/>
    </row>
    <row r="6" spans="3:9" ht="12.75" customHeight="1">
      <c r="C6" s="15"/>
      <c r="D6" s="15"/>
      <c r="E6" s="16"/>
      <c r="F6" s="16"/>
      <c r="G6" s="16"/>
      <c r="H6" s="16"/>
      <c r="I6" s="16"/>
    </row>
    <row r="7" spans="3:9" ht="12.75" customHeight="1">
      <c r="C7" s="15"/>
      <c r="D7" s="15"/>
      <c r="E7" s="16"/>
      <c r="F7" s="16"/>
      <c r="G7" s="16"/>
      <c r="H7" s="16"/>
      <c r="I7" s="16"/>
    </row>
    <row r="8" spans="3:9" ht="12.75" customHeight="1">
      <c r="C8" s="15"/>
      <c r="D8" s="15"/>
      <c r="E8" s="16"/>
      <c r="F8" s="16"/>
      <c r="G8" s="16"/>
      <c r="H8" s="16"/>
      <c r="I8" s="16"/>
    </row>
    <row r="9" spans="3:9" ht="12.75" customHeight="1">
      <c r="C9" s="15"/>
      <c r="D9" s="15"/>
      <c r="E9" s="16"/>
      <c r="F9" s="16"/>
      <c r="G9" s="16"/>
      <c r="H9" s="16"/>
      <c r="I9" s="16"/>
    </row>
    <row r="10" spans="3:9" ht="12.75" customHeight="1">
      <c r="C10" s="15"/>
      <c r="D10" s="15"/>
      <c r="E10" s="16"/>
      <c r="F10" s="16"/>
      <c r="G10" s="16"/>
      <c r="H10" s="16"/>
      <c r="I10" s="16"/>
    </row>
    <row r="11" spans="3:9" ht="12.75" customHeight="1">
      <c r="C11" s="15"/>
      <c r="D11" s="15"/>
      <c r="E11" s="16"/>
      <c r="F11" s="16"/>
      <c r="G11" s="16"/>
      <c r="H11" s="16"/>
      <c r="I11" s="16"/>
    </row>
    <row r="12" spans="3:9" ht="12.75" customHeight="1">
      <c r="C12" s="15"/>
      <c r="D12" s="15"/>
      <c r="E12" s="16"/>
      <c r="F12" s="16"/>
      <c r="G12" s="16"/>
      <c r="H12" s="16"/>
      <c r="I12" s="16"/>
    </row>
    <row r="13" spans="3:9" ht="12.75" customHeight="1">
      <c r="C13" s="15"/>
      <c r="D13" s="15"/>
      <c r="E13" s="16"/>
      <c r="F13" s="16"/>
      <c r="G13" s="16"/>
      <c r="H13" s="16"/>
      <c r="I13" s="16"/>
    </row>
    <row r="14" spans="3:9" ht="12.75" customHeight="1">
      <c r="C14" s="15"/>
      <c r="D14" s="15"/>
      <c r="E14" s="16"/>
      <c r="F14" s="16"/>
      <c r="G14" s="16"/>
      <c r="H14" s="16"/>
      <c r="I14" s="16"/>
    </row>
    <row r="15" spans="3:9" ht="12.75" customHeight="1">
      <c r="C15" s="15"/>
      <c r="D15" s="15"/>
      <c r="E15" s="16"/>
      <c r="F15" s="16"/>
      <c r="G15" s="16"/>
      <c r="H15" s="16"/>
      <c r="I15" s="16"/>
    </row>
    <row r="16" spans="3:9" ht="12.75" customHeight="1">
      <c r="C16" s="15"/>
      <c r="D16" s="15"/>
      <c r="E16" s="16"/>
      <c r="F16" s="16"/>
      <c r="G16" s="16"/>
      <c r="H16" s="16"/>
      <c r="I16" s="16"/>
    </row>
    <row r="17" spans="3:12" ht="12.75" customHeight="1">
      <c r="C17" s="15"/>
      <c r="D17" s="15"/>
      <c r="E17" s="16"/>
      <c r="F17" s="16"/>
      <c r="G17" s="16"/>
      <c r="H17" s="16"/>
      <c r="I17" s="16"/>
    </row>
    <row r="18" spans="3:12" ht="12.75" customHeight="1">
      <c r="C18" s="15"/>
      <c r="D18" s="15"/>
      <c r="E18" s="16"/>
      <c r="F18" s="16"/>
      <c r="G18" s="16"/>
      <c r="H18" s="16"/>
      <c r="I18" s="16"/>
    </row>
    <row r="19" spans="3:12" ht="12.75" customHeight="1">
      <c r="C19" s="15"/>
      <c r="D19" s="15"/>
      <c r="E19" s="16"/>
      <c r="F19" s="16"/>
      <c r="G19" s="16"/>
      <c r="H19" s="16"/>
      <c r="I19" s="16"/>
    </row>
    <row r="20" spans="3:12" ht="12.75" customHeight="1">
      <c r="C20" s="15"/>
      <c r="D20" s="15"/>
      <c r="E20" s="16"/>
      <c r="F20" s="16"/>
      <c r="G20" s="16"/>
      <c r="H20" s="16"/>
      <c r="I20" s="16"/>
    </row>
    <row r="21" spans="3:12" ht="14.25">
      <c r="C21" s="17" t="s">
        <v>22</v>
      </c>
      <c r="D21" s="17"/>
      <c r="E21" s="17"/>
      <c r="F21" s="17"/>
      <c r="G21" s="17"/>
      <c r="H21" s="17"/>
      <c r="I21" s="17"/>
    </row>
    <row r="22" spans="3:12">
      <c r="C22" s="18" t="s">
        <v>23</v>
      </c>
      <c r="D22" s="18"/>
      <c r="E22" s="18"/>
      <c r="F22" s="18"/>
      <c r="G22" s="18"/>
      <c r="H22" s="18"/>
      <c r="I22" s="18"/>
    </row>
    <row r="23" spans="3:12">
      <c r="C23" s="18" t="s">
        <v>24</v>
      </c>
      <c r="D23" s="18"/>
      <c r="E23" s="18"/>
      <c r="F23" s="18"/>
      <c r="G23" s="18"/>
      <c r="H23" s="18"/>
      <c r="I23" s="18"/>
    </row>
    <row r="24" spans="3:12" ht="6" customHeight="1" thickBot="1">
      <c r="C24" s="19"/>
      <c r="D24" s="19"/>
      <c r="E24" s="19"/>
      <c r="F24" s="19"/>
      <c r="G24" s="19"/>
      <c r="H24" s="19"/>
      <c r="I24" s="19"/>
    </row>
    <row r="25" spans="3:12" ht="56.25" customHeight="1" thickBot="1">
      <c r="C25" s="20" t="s">
        <v>25</v>
      </c>
      <c r="D25" s="21" t="s">
        <v>26</v>
      </c>
      <c r="E25" s="22" t="s">
        <v>27</v>
      </c>
      <c r="F25" s="22" t="s">
        <v>28</v>
      </c>
      <c r="G25" s="22" t="s">
        <v>29</v>
      </c>
      <c r="H25" s="22" t="s">
        <v>30</v>
      </c>
      <c r="I25" s="21" t="s">
        <v>31</v>
      </c>
    </row>
    <row r="26" spans="3:12" ht="13.5" customHeight="1" thickBot="1">
      <c r="C26" s="23" t="s">
        <v>32</v>
      </c>
      <c r="D26" s="24"/>
      <c r="E26" s="24"/>
      <c r="F26" s="24"/>
      <c r="G26" s="24"/>
      <c r="H26" s="24"/>
      <c r="I26" s="25"/>
    </row>
    <row r="27" spans="3:12" ht="13.5" customHeight="1" thickBot="1">
      <c r="C27" s="26" t="s">
        <v>33</v>
      </c>
      <c r="D27" s="27">
        <v>0</v>
      </c>
      <c r="E27" s="28"/>
      <c r="F27" s="28"/>
      <c r="G27" s="28"/>
      <c r="H27" s="28">
        <f>D27+E27-F27</f>
        <v>0</v>
      </c>
      <c r="I27" s="29" t="s">
        <v>34</v>
      </c>
      <c r="K27" s="10">
        <v>20897.36</v>
      </c>
    </row>
    <row r="28" spans="3:12" ht="13.5" customHeight="1" thickBot="1">
      <c r="C28" s="26" t="s">
        <v>35</v>
      </c>
      <c r="D28" s="27">
        <v>0</v>
      </c>
      <c r="E28" s="30"/>
      <c r="F28" s="30"/>
      <c r="G28" s="28"/>
      <c r="H28" s="28">
        <f>D28+E28-F28</f>
        <v>0</v>
      </c>
      <c r="I28" s="31"/>
      <c r="K28" s="10">
        <v>4586.08</v>
      </c>
    </row>
    <row r="29" spans="3:12" ht="13.5" customHeight="1" thickBot="1">
      <c r="C29" s="26" t="s">
        <v>36</v>
      </c>
      <c r="D29" s="27">
        <v>0</v>
      </c>
      <c r="E29" s="30"/>
      <c r="F29" s="30"/>
      <c r="G29" s="28"/>
      <c r="H29" s="28">
        <f>D29+E29-F29</f>
        <v>0</v>
      </c>
      <c r="I29" s="31"/>
      <c r="K29" s="10">
        <v>2636.99</v>
      </c>
    </row>
    <row r="30" spans="3:12" ht="13.5" customHeight="1" thickBot="1">
      <c r="C30" s="26" t="s">
        <v>37</v>
      </c>
      <c r="D30" s="32">
        <v>1.2278178473934531E-11</v>
      </c>
      <c r="E30" s="30"/>
      <c r="F30" s="30"/>
      <c r="G30" s="28"/>
      <c r="H30" s="28">
        <f>D30+E30-F30</f>
        <v>1.2278178473934531E-11</v>
      </c>
      <c r="I30" s="31"/>
      <c r="K30" s="33">
        <f>633.19+925.51</f>
        <v>1558.7</v>
      </c>
    </row>
    <row r="31" spans="3:12" ht="13.5" hidden="1" customHeight="1" thickBot="1">
      <c r="C31" s="26" t="s">
        <v>38</v>
      </c>
      <c r="D31" s="34"/>
      <c r="E31" s="30"/>
      <c r="F31" s="30"/>
      <c r="G31" s="28"/>
      <c r="H31" s="28">
        <f>D31+E31-F31</f>
        <v>0</v>
      </c>
      <c r="I31" s="35"/>
      <c r="J31" s="10">
        <f>-3.57+91.48-2.12+35.88-0.83</f>
        <v>120.84000000000002</v>
      </c>
      <c r="K31" s="10">
        <f>105.91-11.58-3.57</f>
        <v>90.76</v>
      </c>
      <c r="L31" s="36">
        <f>+H31-K31</f>
        <v>-90.76</v>
      </c>
    </row>
    <row r="32" spans="3:12" ht="13.5" customHeight="1" thickBot="1">
      <c r="C32" s="26" t="s">
        <v>39</v>
      </c>
      <c r="D32" s="37">
        <f>SUM(D27:D31)</f>
        <v>1.2278178473934531E-11</v>
      </c>
      <c r="E32" s="38">
        <f>SUM(E27:E31)</f>
        <v>0</v>
      </c>
      <c r="F32" s="38">
        <f>SUM(F27:F31)</f>
        <v>0</v>
      </c>
      <c r="G32" s="38">
        <f>SUM(G27:G31)</f>
        <v>0</v>
      </c>
      <c r="H32" s="38">
        <f>SUM(H27:H31)</f>
        <v>1.2278178473934531E-11</v>
      </c>
      <c r="I32" s="26"/>
    </row>
    <row r="33" spans="3:11" ht="13.5" customHeight="1" thickBot="1">
      <c r="C33" s="39" t="s">
        <v>40</v>
      </c>
      <c r="D33" s="39"/>
      <c r="E33" s="39"/>
      <c r="F33" s="39"/>
      <c r="G33" s="39"/>
      <c r="H33" s="39"/>
      <c r="I33" s="39"/>
    </row>
    <row r="34" spans="3:11" ht="51" customHeight="1" thickBot="1">
      <c r="C34" s="40" t="s">
        <v>25</v>
      </c>
      <c r="D34" s="21" t="s">
        <v>26</v>
      </c>
      <c r="E34" s="22" t="s">
        <v>27</v>
      </c>
      <c r="F34" s="22" t="s">
        <v>28</v>
      </c>
      <c r="G34" s="22" t="s">
        <v>41</v>
      </c>
      <c r="H34" s="22" t="s">
        <v>30</v>
      </c>
      <c r="I34" s="41" t="s">
        <v>42</v>
      </c>
    </row>
    <row r="35" spans="3:11" ht="31.5" customHeight="1" thickBot="1">
      <c r="C35" s="20" t="s">
        <v>43</v>
      </c>
      <c r="D35" s="42">
        <v>13701.720000000059</v>
      </c>
      <c r="E35" s="43">
        <v>177458.76</v>
      </c>
      <c r="F35" s="43">
        <v>178049.2</v>
      </c>
      <c r="G35" s="43">
        <f>+E35</f>
        <v>177458.76</v>
      </c>
      <c r="H35" s="43">
        <f>D35+E35-F35</f>
        <v>13111.280000000057</v>
      </c>
      <c r="I35" s="44" t="s">
        <v>44</v>
      </c>
      <c r="J35" s="10">
        <f>3006.84-65.69-0.48-1.85</f>
        <v>2938.82</v>
      </c>
      <c r="K35" s="10">
        <f>79.52+8634.21+342.22</f>
        <v>9055.9499999999989</v>
      </c>
    </row>
    <row r="36" spans="3:11" ht="14.25" customHeight="1" thickBot="1">
      <c r="C36" s="26" t="s">
        <v>45</v>
      </c>
      <c r="D36" s="27">
        <v>3048.669999999991</v>
      </c>
      <c r="E36" s="28">
        <v>39470.74</v>
      </c>
      <c r="F36" s="28">
        <v>39604.03</v>
      </c>
      <c r="G36" s="43">
        <v>798376.59</v>
      </c>
      <c r="H36" s="43">
        <f>D36+E36-F36</f>
        <v>2915.3799999999901</v>
      </c>
      <c r="I36" s="45"/>
    </row>
    <row r="37" spans="3:11" ht="13.5" customHeight="1" thickBot="1">
      <c r="C37" s="40" t="s">
        <v>46</v>
      </c>
      <c r="D37" s="46">
        <v>0</v>
      </c>
      <c r="E37" s="28"/>
      <c r="F37" s="28"/>
      <c r="G37" s="43"/>
      <c r="H37" s="43">
        <f>D37+E37-F37</f>
        <v>0</v>
      </c>
      <c r="I37" s="47"/>
    </row>
    <row r="38" spans="3:11" ht="12.75" hidden="1" customHeight="1" thickBot="1">
      <c r="C38" s="26" t="s">
        <v>47</v>
      </c>
      <c r="D38" s="27">
        <v>0</v>
      </c>
      <c r="E38" s="28"/>
      <c r="F38" s="28"/>
      <c r="G38" s="43"/>
      <c r="H38" s="43">
        <f>D38+E38-F38</f>
        <v>0</v>
      </c>
      <c r="I38" s="47" t="s">
        <v>48</v>
      </c>
    </row>
    <row r="39" spans="3:11" ht="30.75" customHeight="1" thickBot="1">
      <c r="C39" s="26" t="s">
        <v>49</v>
      </c>
      <c r="D39" s="32">
        <v>3.9257486150745535E-12</v>
      </c>
      <c r="E39" s="28"/>
      <c r="F39" s="28"/>
      <c r="G39" s="43"/>
      <c r="H39" s="43">
        <f>D39+E39-F39</f>
        <v>3.9257486150745535E-12</v>
      </c>
      <c r="I39" s="48" t="s">
        <v>50</v>
      </c>
      <c r="J39" s="10">
        <f>678.05-14.82</f>
        <v>663.2299999999999</v>
      </c>
      <c r="K39" s="10">
        <v>1992.15</v>
      </c>
    </row>
    <row r="40" spans="3:11" ht="13.5" hidden="1" customHeight="1" thickBot="1">
      <c r="C40" s="26" t="s">
        <v>51</v>
      </c>
      <c r="D40" s="49"/>
      <c r="E40" s="30"/>
      <c r="F40" s="30"/>
      <c r="G40" s="43"/>
      <c r="H40" s="30"/>
      <c r="I40" s="48" t="s">
        <v>52</v>
      </c>
    </row>
    <row r="41" spans="3:11" ht="13.5" customHeight="1" thickBot="1">
      <c r="C41" s="40" t="s">
        <v>53</v>
      </c>
      <c r="D41" s="32">
        <v>-8.1854523159563541E-12</v>
      </c>
      <c r="E41" s="30"/>
      <c r="F41" s="30"/>
      <c r="G41" s="43"/>
      <c r="H41" s="43">
        <f>+D41+E41-F41</f>
        <v>-8.1854523159563541E-12</v>
      </c>
      <c r="I41" s="47"/>
    </row>
    <row r="42" spans="3:11" ht="13.5" customHeight="1" thickBot="1">
      <c r="C42" s="40" t="s">
        <v>54</v>
      </c>
      <c r="D42" s="32">
        <v>-49.999999999999545</v>
      </c>
      <c r="E42" s="30">
        <v>9894.5</v>
      </c>
      <c r="F42" s="30">
        <v>9589.49</v>
      </c>
      <c r="G42" s="43">
        <f>+E42</f>
        <v>9894.5</v>
      </c>
      <c r="H42" s="43">
        <f>+D42+E42-F42</f>
        <v>255.01000000000022</v>
      </c>
      <c r="I42" s="47" t="s">
        <v>55</v>
      </c>
    </row>
    <row r="43" spans="3:11" ht="13.5" customHeight="1" thickBot="1">
      <c r="C43" s="40" t="s">
        <v>56</v>
      </c>
      <c r="D43" s="32">
        <v>-9.7199999999999989</v>
      </c>
      <c r="E43" s="30">
        <v>1129.95</v>
      </c>
      <c r="F43" s="30">
        <v>1129.94</v>
      </c>
      <c r="G43" s="43">
        <f>+E43</f>
        <v>1129.95</v>
      </c>
      <c r="H43" s="43">
        <f>+D43+E43-F43</f>
        <v>-9.7100000000000364</v>
      </c>
      <c r="I43" s="47"/>
    </row>
    <row r="44" spans="3:11" ht="13.5" customHeight="1" thickBot="1">
      <c r="C44" s="26" t="s">
        <v>57</v>
      </c>
      <c r="D44" s="32">
        <v>650.86999999999989</v>
      </c>
      <c r="E44" s="30">
        <v>8435.36</v>
      </c>
      <c r="F44" s="30">
        <v>8462.65</v>
      </c>
      <c r="G44" s="43">
        <v>25683.86</v>
      </c>
      <c r="H44" s="43">
        <f>+D44+E44-F44</f>
        <v>623.57999999999993</v>
      </c>
      <c r="I44" s="48" t="s">
        <v>58</v>
      </c>
    </row>
    <row r="45" spans="3:11" s="51" customFormat="1" ht="13.5" customHeight="1" thickBot="1">
      <c r="C45" s="26" t="s">
        <v>39</v>
      </c>
      <c r="D45" s="37">
        <f>SUM(D35:D44)</f>
        <v>17341.540000000045</v>
      </c>
      <c r="E45" s="38">
        <f>SUM(E35:E44)</f>
        <v>236389.31</v>
      </c>
      <c r="F45" s="38">
        <f>SUM(F35:F44)</f>
        <v>236835.31</v>
      </c>
      <c r="G45" s="38">
        <f>SUM(G35:G44)</f>
        <v>1012543.6599999999</v>
      </c>
      <c r="H45" s="38">
        <f>SUM(H35:H44)</f>
        <v>16895.540000000045</v>
      </c>
      <c r="I45" s="50"/>
    </row>
    <row r="46" spans="3:11" ht="25.5" customHeight="1" thickBot="1">
      <c r="C46" s="52" t="s">
        <v>59</v>
      </c>
      <c r="D46" s="52"/>
      <c r="E46" s="52"/>
      <c r="F46" s="52"/>
      <c r="G46" s="52"/>
      <c r="H46" s="52"/>
      <c r="I46" s="52"/>
    </row>
    <row r="47" spans="3:11" ht="26.25" thickBot="1">
      <c r="C47" s="53" t="s">
        <v>60</v>
      </c>
      <c r="D47" s="54" t="s">
        <v>61</v>
      </c>
      <c r="E47" s="54"/>
      <c r="F47" s="54"/>
      <c r="G47" s="54"/>
      <c r="H47" s="54"/>
      <c r="I47" s="55" t="s">
        <v>62</v>
      </c>
    </row>
    <row r="48" spans="3:11" ht="14.25" customHeight="1">
      <c r="C48" s="56" t="s">
        <v>63</v>
      </c>
      <c r="D48" s="56"/>
      <c r="E48" s="56"/>
      <c r="F48" s="56"/>
      <c r="G48" s="56"/>
      <c r="H48" s="57">
        <f>+H32+H45</f>
        <v>16895.540000000055</v>
      </c>
    </row>
    <row r="49" spans="3:8" ht="15" hidden="1">
      <c r="C49" s="59" t="s">
        <v>64</v>
      </c>
      <c r="D49" s="59"/>
    </row>
    <row r="50" spans="3:8" ht="15" customHeight="1">
      <c r="C50" s="60" t="s">
        <v>65</v>
      </c>
    </row>
    <row r="51" spans="3:8" ht="12.75" hidden="1" customHeight="1">
      <c r="C51" s="10"/>
      <c r="D51" s="10"/>
      <c r="E51" s="10"/>
      <c r="F51" s="10"/>
      <c r="G51" s="10"/>
      <c r="H51" s="10"/>
    </row>
    <row r="52" spans="3:8" ht="15" hidden="1">
      <c r="C52" s="59"/>
      <c r="D52" s="61"/>
      <c r="E52" s="61"/>
      <c r="F52" s="61"/>
    </row>
    <row r="53" spans="3:8">
      <c r="D53" s="62">
        <f>+D35+D36+D37</f>
        <v>16750.39000000005</v>
      </c>
      <c r="E53" s="62">
        <f>+E35+E36+E37</f>
        <v>216929.5</v>
      </c>
      <c r="F53" s="62">
        <f>+F35+F36+F37</f>
        <v>217653.23</v>
      </c>
      <c r="G53" s="62">
        <f>+G35+G36+G37</f>
        <v>975835.35</v>
      </c>
      <c r="H53" s="62">
        <f>+H35+H36+H37</f>
        <v>16026.660000000047</v>
      </c>
    </row>
    <row r="54" spans="3:8">
      <c r="D54" s="63"/>
      <c r="E54" s="63"/>
      <c r="F54" s="63"/>
      <c r="G54" s="63"/>
      <c r="H54" s="63">
        <f>2168.24+455.62+1992.58+9397.45+440.22+177.75+46.29</f>
        <v>14678.15</v>
      </c>
    </row>
    <row r="55" spans="3:8">
      <c r="C55" s="58" t="s">
        <v>66</v>
      </c>
      <c r="E55" s="63">
        <f>+E45+E32+8450</f>
        <v>244839.31</v>
      </c>
      <c r="G55" s="63">
        <f>+G45+G32</f>
        <v>1012543.6599999999</v>
      </c>
      <c r="H55" s="63"/>
    </row>
  </sheetData>
  <mergeCells count="10">
    <mergeCell ref="C33:I33"/>
    <mergeCell ref="I35:I36"/>
    <mergeCell ref="C46:I46"/>
    <mergeCell ref="D47:H47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opLeftCell="A15" zoomScaleNormal="100" zoomScaleSheetLayoutView="120" workbookViewId="0">
      <selection activeCell="D39" sqref="D39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3.57031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297.35180000000003</v>
      </c>
      <c r="C17" s="5"/>
      <c r="D17" s="5">
        <v>39.470739999999999</v>
      </c>
      <c r="E17" s="5">
        <v>39.604030000000002</v>
      </c>
      <c r="F17" s="5">
        <v>8.4499999999999993</v>
      </c>
      <c r="G17" s="5">
        <v>798.37658999999996</v>
      </c>
      <c r="H17" s="5">
        <v>2.9153799999999999</v>
      </c>
      <c r="I17" s="5">
        <f>B17+D17+F17-G17</f>
        <v>-453.10404999999997</v>
      </c>
    </row>
    <row r="19" spans="1:9">
      <c r="A19" s="6" t="s">
        <v>13</v>
      </c>
    </row>
    <row r="20" spans="1:9">
      <c r="A20" t="s">
        <v>14</v>
      </c>
      <c r="D20" s="7"/>
      <c r="E20" s="7"/>
      <c r="F20" s="7"/>
    </row>
    <row r="21" spans="1:9">
      <c r="A21" t="s">
        <v>15</v>
      </c>
      <c r="D21" s="7"/>
      <c r="E21" s="7"/>
      <c r="F21" s="7"/>
      <c r="H21" s="8"/>
    </row>
    <row r="22" spans="1:9">
      <c r="A22" t="s">
        <v>16</v>
      </c>
    </row>
    <row r="23" spans="1:9">
      <c r="A23" t="s">
        <v>17</v>
      </c>
      <c r="D23" s="7"/>
      <c r="E23" s="7"/>
      <c r="F23" s="7"/>
    </row>
    <row r="24" spans="1:9">
      <c r="A24" t="s">
        <v>18</v>
      </c>
      <c r="D24" s="7"/>
      <c r="E24" s="7"/>
      <c r="F24" s="7"/>
    </row>
    <row r="25" spans="1:9">
      <c r="A25" t="s">
        <v>19</v>
      </c>
      <c r="I25" s="7"/>
    </row>
    <row r="26" spans="1:9">
      <c r="A26" t="s">
        <v>20</v>
      </c>
      <c r="I26" s="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ЧР73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2024-03-12T07:51:17Z</dcterms:created>
  <dcterms:modified xsi:type="dcterms:W3CDTF">2024-03-12T07:51:47Z</dcterms:modified>
</cp:coreProperties>
</file>