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Кленовая5 3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1" i="2"/>
  <c r="E50"/>
  <c r="F49"/>
  <c r="E49"/>
  <c r="D49"/>
  <c r="E42"/>
  <c r="D42"/>
  <c r="H41"/>
  <c r="H40"/>
  <c r="G39"/>
  <c r="G42" s="1"/>
  <c r="G50" s="1"/>
  <c r="F39"/>
  <c r="F42" s="1"/>
  <c r="E39"/>
  <c r="H38"/>
  <c r="H37"/>
  <c r="H36"/>
  <c r="J35"/>
  <c r="H35"/>
  <c r="H34"/>
  <c r="H33"/>
  <c r="H32"/>
  <c r="J31"/>
  <c r="H31"/>
  <c r="H49" s="1"/>
  <c r="G31"/>
  <c r="G49" s="1"/>
  <c r="G28"/>
  <c r="F28"/>
  <c r="E28"/>
  <c r="D28"/>
  <c r="K27"/>
  <c r="H27"/>
  <c r="K26"/>
  <c r="H26"/>
  <c r="K25"/>
  <c r="H25"/>
  <c r="K24"/>
  <c r="H24"/>
  <c r="H23"/>
  <c r="H28" s="1"/>
  <c r="I17" i="1"/>
  <c r="H42" i="2" l="1"/>
  <c r="H45"/>
  <c r="K31"/>
  <c r="H39"/>
</calcChain>
</file>

<file path=xl/sharedStrings.xml><?xml version="1.0" encoding="utf-8"?>
<sst xmlns="http://schemas.openxmlformats.org/spreadsheetml/2006/main" count="73" uniqueCount="66">
  <si>
    <t>ОТЧЕТ</t>
  </si>
  <si>
    <t>по выполнению плана текущего ремонта жилого дома</t>
  </si>
  <si>
    <t>№ 5/3 по ул. Кленовая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</si>
  <si>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</si>
  <si>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</si>
  <si>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</si>
  <si>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</si>
  <si>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</si>
  <si>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</si>
  <si>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</si>
  <si>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</si>
  <si>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</si>
  <si>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</si>
  <si>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428.22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</si>
  <si>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Ремонт систем ГВС, ХВС, ЦО - 2.09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</si>
  <si>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</si>
  <si>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</si>
  <si>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-0.95 т.р.</t>
  </si>
  <si>
    <t>Расходные материалы -0.04 т.р.</t>
  </si>
  <si>
    <t>замена стояков ХВС, ГВС и ЦО - 425.14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</si>
  <si>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</si>
  <si>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</si>
  <si>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</si>
  <si>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5/3 по ул. Кленовая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</si>
  <si>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</si>
  <si>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</si>
  <si>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</si>
  <si>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</si>
  <si>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</si>
  <si>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</si>
  <si>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</si>
  <si>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</si>
  <si>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</si>
  <si>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</si>
  <si>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</si>
  <si>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</si>
  <si>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</si>
  <si>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</si>
  <si>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</si>
  <si>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</si>
  <si>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</si>
  <si>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</si>
  <si>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Н/2009-78 от 01.04.2009г.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</si>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</sst>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6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4" fillId="0" borderId="8" xfId="2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vertical="top" wrapText="1"/>
    </xf>
    <xf numFmtId="0" fontId="9" fillId="2" borderId="8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C20" zoomScaleNormal="100" workbookViewId="0">
      <selection activeCell="E50" sqref="E50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8.85546875" style="57" customWidth="1"/>
    <col min="4" max="4" width="13.140625" style="57" customWidth="1"/>
    <col min="5" max="5" width="11.85546875" style="57" customWidth="1"/>
    <col min="6" max="6" width="13.28515625" style="57" customWidth="1"/>
    <col min="7" max="7" width="11.85546875" style="57" customWidth="1"/>
    <col min="8" max="8" width="13.42578125" style="57" customWidth="1"/>
    <col min="9" max="9" width="24.7109375" style="57" customWidth="1"/>
    <col min="10" max="11" width="0" style="9" hidden="1" customWidth="1"/>
    <col min="12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20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27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1" ht="14.25">
      <c r="C17" s="16" t="s">
        <v>21</v>
      </c>
      <c r="D17" s="16"/>
      <c r="E17" s="16"/>
      <c r="F17" s="16"/>
      <c r="G17" s="16"/>
      <c r="H17" s="16"/>
      <c r="I17" s="16"/>
    </row>
    <row r="18" spans="3:11">
      <c r="C18" s="17" t="s">
        <v>22</v>
      </c>
      <c r="D18" s="17"/>
      <c r="E18" s="17"/>
      <c r="F18" s="17"/>
      <c r="G18" s="17"/>
      <c r="H18" s="17"/>
      <c r="I18" s="17"/>
    </row>
    <row r="19" spans="3:11">
      <c r="C19" s="17" t="s">
        <v>23</v>
      </c>
      <c r="D19" s="17"/>
      <c r="E19" s="17"/>
      <c r="F19" s="17"/>
      <c r="G19" s="17"/>
      <c r="H19" s="17"/>
      <c r="I19" s="17"/>
    </row>
    <row r="20" spans="3:11" ht="6" customHeight="1" thickBot="1">
      <c r="C20" s="18"/>
      <c r="D20" s="18"/>
      <c r="E20" s="18"/>
      <c r="F20" s="18"/>
      <c r="G20" s="18"/>
      <c r="H20" s="18"/>
      <c r="I20" s="18"/>
    </row>
    <row r="21" spans="3:11" ht="50.25" customHeight="1" thickBot="1">
      <c r="C21" s="19" t="s">
        <v>24</v>
      </c>
      <c r="D21" s="20" t="s">
        <v>25</v>
      </c>
      <c r="E21" s="21" t="s">
        <v>26</v>
      </c>
      <c r="F21" s="21" t="s">
        <v>27</v>
      </c>
      <c r="G21" s="21" t="s">
        <v>28</v>
      </c>
      <c r="H21" s="21" t="s">
        <v>29</v>
      </c>
      <c r="I21" s="20" t="s">
        <v>30</v>
      </c>
    </row>
    <row r="22" spans="3:11" ht="13.5" customHeight="1" thickBot="1">
      <c r="C22" s="22" t="s">
        <v>31</v>
      </c>
      <c r="D22" s="23"/>
      <c r="E22" s="23"/>
      <c r="F22" s="23"/>
      <c r="G22" s="23"/>
      <c r="H22" s="23"/>
      <c r="I22" s="24"/>
    </row>
    <row r="23" spans="3:11" ht="13.5" customHeight="1" thickBot="1">
      <c r="C23" s="25" t="s">
        <v>32</v>
      </c>
      <c r="D23" s="26">
        <v>996.2699999999902</v>
      </c>
      <c r="E23" s="27"/>
      <c r="F23" s="27"/>
      <c r="G23" s="27"/>
      <c r="H23" s="27">
        <f>+D23+E23-F23</f>
        <v>996.2699999999902</v>
      </c>
      <c r="I23" s="28" t="s">
        <v>33</v>
      </c>
      <c r="K23" s="29">
        <v>36149.199999999997</v>
      </c>
    </row>
    <row r="24" spans="3:11" ht="13.5" customHeight="1" thickBot="1">
      <c r="C24" s="25" t="s">
        <v>34</v>
      </c>
      <c r="D24" s="26">
        <v>1133.4400000000323</v>
      </c>
      <c r="E24" s="30"/>
      <c r="F24" s="30"/>
      <c r="G24" s="27"/>
      <c r="H24" s="27">
        <f>+D24+E24-F24</f>
        <v>1133.4400000000323</v>
      </c>
      <c r="I24" s="31"/>
      <c r="K24" s="9">
        <f>6697.13-701.37</f>
        <v>5995.76</v>
      </c>
    </row>
    <row r="25" spans="3:11" ht="13.5" customHeight="1" thickBot="1">
      <c r="C25" s="25" t="s">
        <v>35</v>
      </c>
      <c r="D25" s="26">
        <v>973.88000000001296</v>
      </c>
      <c r="E25" s="30"/>
      <c r="F25" s="30"/>
      <c r="G25" s="27"/>
      <c r="H25" s="27">
        <f>+D25+E25-F25</f>
        <v>973.88000000001296</v>
      </c>
      <c r="I25" s="31"/>
      <c r="K25" s="9">
        <f>3769-154.78</f>
        <v>3614.22</v>
      </c>
    </row>
    <row r="26" spans="3:11" ht="13.5" customHeight="1" thickBot="1">
      <c r="C26" s="25" t="s">
        <v>36</v>
      </c>
      <c r="D26" s="26">
        <v>625.2200000000056</v>
      </c>
      <c r="E26" s="30"/>
      <c r="F26" s="30"/>
      <c r="G26" s="27"/>
      <c r="H26" s="27">
        <f>+D26+E26-F26</f>
        <v>625.2200000000056</v>
      </c>
      <c r="I26" s="31"/>
      <c r="K26" s="9">
        <f>924.64-96.84+1322.83-54.32</f>
        <v>2096.31</v>
      </c>
    </row>
    <row r="27" spans="3:11" ht="13.5" hidden="1" customHeight="1" thickBot="1">
      <c r="C27" s="25" t="s">
        <v>37</v>
      </c>
      <c r="D27" s="26"/>
      <c r="E27" s="30"/>
      <c r="F27" s="30"/>
      <c r="G27" s="27"/>
      <c r="H27" s="27">
        <f>+D27+E27-F27</f>
        <v>0</v>
      </c>
      <c r="I27" s="32"/>
      <c r="K27" s="9">
        <f>159.11+418.83</f>
        <v>577.94000000000005</v>
      </c>
    </row>
    <row r="28" spans="3:11" ht="13.5" customHeight="1" thickBot="1">
      <c r="C28" s="25" t="s">
        <v>38</v>
      </c>
      <c r="D28" s="33">
        <f>SUM(D23:D27)</f>
        <v>3728.8100000000413</v>
      </c>
      <c r="E28" s="34">
        <f>SUM(E23:E27)</f>
        <v>0</v>
      </c>
      <c r="F28" s="34">
        <f>SUM(F23:F27)</f>
        <v>0</v>
      </c>
      <c r="G28" s="34">
        <f>SUM(G23:G27)</f>
        <v>0</v>
      </c>
      <c r="H28" s="34">
        <f>SUM(H23:H27)</f>
        <v>3728.8100000000413</v>
      </c>
      <c r="I28" s="35"/>
    </row>
    <row r="29" spans="3:11" ht="13.5" customHeight="1" thickBot="1">
      <c r="C29" s="36" t="s">
        <v>39</v>
      </c>
      <c r="D29" s="36"/>
      <c r="E29" s="36"/>
      <c r="F29" s="36"/>
      <c r="G29" s="36"/>
      <c r="H29" s="36"/>
      <c r="I29" s="36"/>
    </row>
    <row r="30" spans="3:11" ht="52.5" customHeight="1" thickBot="1">
      <c r="C30" s="37" t="s">
        <v>24</v>
      </c>
      <c r="D30" s="20" t="s">
        <v>25</v>
      </c>
      <c r="E30" s="21" t="s">
        <v>26</v>
      </c>
      <c r="F30" s="21" t="s">
        <v>27</v>
      </c>
      <c r="G30" s="21" t="s">
        <v>28</v>
      </c>
      <c r="H30" s="21" t="s">
        <v>29</v>
      </c>
      <c r="I30" s="38" t="s">
        <v>40</v>
      </c>
    </row>
    <row r="31" spans="3:11" ht="21" customHeight="1" thickBot="1">
      <c r="C31" s="19" t="s">
        <v>41</v>
      </c>
      <c r="D31" s="39">
        <v>64887.48000000004</v>
      </c>
      <c r="E31" s="40">
        <v>309840.53999999998</v>
      </c>
      <c r="F31" s="40">
        <v>290873.78999999998</v>
      </c>
      <c r="G31" s="40">
        <f>+E31</f>
        <v>309840.53999999998</v>
      </c>
      <c r="H31" s="40">
        <f>+D31+E31-F31</f>
        <v>83854.23000000004</v>
      </c>
      <c r="I31" s="41" t="s">
        <v>42</v>
      </c>
      <c r="J31" s="42">
        <f>10832.05-0.2-D31</f>
        <v>-54055.630000000041</v>
      </c>
      <c r="K31" s="42">
        <f>13850.1+238.08+62.19-H31</f>
        <v>-69703.860000000044</v>
      </c>
    </row>
    <row r="32" spans="3:11" ht="14.25" customHeight="1" thickBot="1">
      <c r="C32" s="25" t="s">
        <v>43</v>
      </c>
      <c r="D32" s="26">
        <v>14325.950000000012</v>
      </c>
      <c r="E32" s="27">
        <v>68745.78</v>
      </c>
      <c r="F32" s="27">
        <v>64540.55</v>
      </c>
      <c r="G32" s="40">
        <v>428221.18</v>
      </c>
      <c r="H32" s="40">
        <f t="shared" ref="H32:H41" si="0">+D32+E32-F32</f>
        <v>18531.180000000008</v>
      </c>
      <c r="I32" s="43"/>
    </row>
    <row r="33" spans="3:11" ht="13.5" customHeight="1" thickBot="1">
      <c r="C33" s="37" t="s">
        <v>44</v>
      </c>
      <c r="D33" s="44">
        <v>0</v>
      </c>
      <c r="E33" s="27"/>
      <c r="F33" s="27"/>
      <c r="G33" s="40"/>
      <c r="H33" s="40">
        <f t="shared" si="0"/>
        <v>0</v>
      </c>
      <c r="I33" s="45"/>
    </row>
    <row r="34" spans="3:11" ht="12.75" hidden="1" customHeight="1" thickBot="1">
      <c r="C34" s="25" t="s">
        <v>45</v>
      </c>
      <c r="D34" s="26">
        <v>0</v>
      </c>
      <c r="E34" s="27"/>
      <c r="F34" s="27"/>
      <c r="G34" s="40"/>
      <c r="H34" s="40">
        <f t="shared" si="0"/>
        <v>0</v>
      </c>
      <c r="I34" s="46" t="s">
        <v>46</v>
      </c>
    </row>
    <row r="35" spans="3:11" ht="27.75" customHeight="1" thickBot="1">
      <c r="C35" s="25" t="s">
        <v>47</v>
      </c>
      <c r="D35" s="26">
        <v>2225.6599999999858</v>
      </c>
      <c r="E35" s="27"/>
      <c r="F35" s="27"/>
      <c r="G35" s="40"/>
      <c r="H35" s="40">
        <f t="shared" si="0"/>
        <v>2225.6599999999858</v>
      </c>
      <c r="I35" s="47" t="s">
        <v>48</v>
      </c>
      <c r="J35" s="9">
        <f>2436.53-0.04</f>
        <v>2436.4900000000002</v>
      </c>
      <c r="K35" s="9">
        <v>3188.13</v>
      </c>
    </row>
    <row r="36" spans="3:11" ht="28.5" customHeight="1" thickBot="1">
      <c r="C36" s="25" t="s">
        <v>49</v>
      </c>
      <c r="D36" s="26">
        <v>481.9200000000003</v>
      </c>
      <c r="E36" s="48">
        <v>2356.3200000000002</v>
      </c>
      <c r="F36" s="48">
        <v>2206.85</v>
      </c>
      <c r="G36" s="40">
        <v>1863</v>
      </c>
      <c r="H36" s="40">
        <f t="shared" si="0"/>
        <v>631.39000000000078</v>
      </c>
      <c r="I36" s="47" t="s">
        <v>50</v>
      </c>
    </row>
    <row r="37" spans="3:11" ht="13.5" customHeight="1" thickBot="1">
      <c r="C37" s="37" t="s">
        <v>51</v>
      </c>
      <c r="D37" s="26">
        <v>433.58999999999844</v>
      </c>
      <c r="E37" s="30"/>
      <c r="F37" s="30"/>
      <c r="G37" s="40"/>
      <c r="H37" s="40">
        <f t="shared" si="0"/>
        <v>433.58999999999844</v>
      </c>
      <c r="I37" s="46"/>
    </row>
    <row r="38" spans="3:11" ht="13.5" customHeight="1" thickBot="1">
      <c r="C38" s="37" t="s">
        <v>52</v>
      </c>
      <c r="D38" s="26">
        <v>-1.5631940186722204E-12</v>
      </c>
      <c r="E38" s="30"/>
      <c r="F38" s="30"/>
      <c r="G38" s="40"/>
      <c r="H38" s="40">
        <f t="shared" si="0"/>
        <v>-1.5631940186722204E-12</v>
      </c>
      <c r="I38" s="46"/>
    </row>
    <row r="39" spans="3:11" ht="13.5" customHeight="1" thickBot="1">
      <c r="C39" s="49" t="s">
        <v>53</v>
      </c>
      <c r="D39" s="26">
        <v>978.83000000000129</v>
      </c>
      <c r="E39" s="30">
        <f>2263.72+690.14</f>
        <v>2953.8599999999997</v>
      </c>
      <c r="F39" s="30">
        <f>2190.16+640.19</f>
        <v>2830.35</v>
      </c>
      <c r="G39" s="40">
        <f>+E39</f>
        <v>2953.8599999999997</v>
      </c>
      <c r="H39" s="40">
        <f t="shared" si="0"/>
        <v>1102.3400000000011</v>
      </c>
      <c r="I39" s="46" t="s">
        <v>54</v>
      </c>
    </row>
    <row r="40" spans="3:11" ht="13.5" customHeight="1" thickBot="1">
      <c r="C40" s="37" t="s">
        <v>55</v>
      </c>
      <c r="D40" s="26">
        <v>478.29000000000008</v>
      </c>
      <c r="E40" s="30"/>
      <c r="F40" s="30"/>
      <c r="G40" s="40"/>
      <c r="H40" s="40">
        <f t="shared" si="0"/>
        <v>478.29000000000008</v>
      </c>
      <c r="I40" s="46"/>
    </row>
    <row r="41" spans="3:11" ht="13.5" customHeight="1" thickBot="1">
      <c r="C41" s="25" t="s">
        <v>56</v>
      </c>
      <c r="D41" s="26">
        <v>2006.2100000000009</v>
      </c>
      <c r="E41" s="30">
        <v>9563.4599999999991</v>
      </c>
      <c r="F41" s="30">
        <v>8980.52</v>
      </c>
      <c r="G41" s="40">
        <v>27010.02</v>
      </c>
      <c r="H41" s="40">
        <f t="shared" si="0"/>
        <v>2589.1499999999996</v>
      </c>
      <c r="I41" s="47" t="s">
        <v>57</v>
      </c>
    </row>
    <row r="42" spans="3:11" s="50" customFormat="1" ht="13.5" customHeight="1" thickBot="1">
      <c r="C42" s="25" t="s">
        <v>38</v>
      </c>
      <c r="D42" s="33">
        <f>SUM(D31:D41)</f>
        <v>85817.930000000037</v>
      </c>
      <c r="E42" s="34">
        <f>SUM(E31:E41)</f>
        <v>393459.95999999996</v>
      </c>
      <c r="F42" s="34">
        <f>SUM(F31:F41)</f>
        <v>369432.05999999994</v>
      </c>
      <c r="G42" s="34">
        <f>SUM(G31:G41)</f>
        <v>769888.6</v>
      </c>
      <c r="H42" s="34">
        <f>SUM(H31:H41)</f>
        <v>109845.83000000002</v>
      </c>
      <c r="I42" s="45"/>
    </row>
    <row r="43" spans="3:11" ht="13.5" customHeight="1" thickBot="1">
      <c r="C43" s="51" t="s">
        <v>58</v>
      </c>
      <c r="D43" s="51"/>
      <c r="E43" s="51"/>
      <c r="F43" s="51"/>
      <c r="G43" s="51"/>
      <c r="H43" s="51"/>
      <c r="I43" s="51"/>
    </row>
    <row r="44" spans="3:11" ht="37.5" customHeight="1" thickBot="1">
      <c r="C44" s="52" t="s">
        <v>59</v>
      </c>
      <c r="D44" s="53" t="s">
        <v>60</v>
      </c>
      <c r="E44" s="53"/>
      <c r="F44" s="53"/>
      <c r="G44" s="53"/>
      <c r="H44" s="53"/>
      <c r="I44" s="54" t="s">
        <v>61</v>
      </c>
    </row>
    <row r="45" spans="3:11" ht="21" customHeight="1">
      <c r="C45" s="55" t="s">
        <v>62</v>
      </c>
      <c r="D45" s="55"/>
      <c r="E45" s="55"/>
      <c r="F45" s="55"/>
      <c r="G45" s="55"/>
      <c r="H45" s="56">
        <f>+H28+H42</f>
        <v>113574.64000000006</v>
      </c>
    </row>
    <row r="46" spans="3:11" ht="15" hidden="1">
      <c r="C46" s="58" t="s">
        <v>63</v>
      </c>
      <c r="D46" s="58"/>
    </row>
    <row r="47" spans="3:11" ht="12.75" hidden="1" customHeight="1">
      <c r="C47" s="59" t="s">
        <v>64</v>
      </c>
    </row>
    <row r="48" spans="3:11" ht="12.75" customHeight="1"/>
    <row r="49" spans="3:8" hidden="1">
      <c r="D49" s="60">
        <f>+D31+D32+D33+D36</f>
        <v>79695.350000000049</v>
      </c>
      <c r="E49" s="60">
        <f>+E31+E32+E33+E36</f>
        <v>380942.63999999996</v>
      </c>
      <c r="F49" s="60">
        <f>+F31+F32+F33+F36</f>
        <v>357621.18999999994</v>
      </c>
      <c r="G49" s="60">
        <f>+G31+G32+G33+G36</f>
        <v>739924.72</v>
      </c>
      <c r="H49" s="60">
        <f>+H31+H32+H33+H36</f>
        <v>103016.80000000005</v>
      </c>
    </row>
    <row r="50" spans="3:8">
      <c r="C50" s="57" t="s">
        <v>65</v>
      </c>
      <c r="D50" s="60"/>
      <c r="E50" s="60">
        <f>+E42+E28+26715</f>
        <v>420174.95999999996</v>
      </c>
      <c r="F50" s="60"/>
      <c r="G50" s="60">
        <f>+G42+G28</f>
        <v>769888.6</v>
      </c>
    </row>
    <row r="51" spans="3:8" hidden="1">
      <c r="H51" s="60">
        <f>5074.41+680.97+153.97-0.01-0.02+4663.12+22044.25+1145.35+327.45+78.67</f>
        <v>34168.159999999996</v>
      </c>
    </row>
  </sheetData>
  <mergeCells count="10">
    <mergeCell ref="C29:I29"/>
    <mergeCell ref="I31:I32"/>
    <mergeCell ref="C43:I43"/>
    <mergeCell ref="D44:H44"/>
    <mergeCell ref="C17:I17"/>
    <mergeCell ref="C18:I18"/>
    <mergeCell ref="C19:I19"/>
    <mergeCell ref="C20:I20"/>
    <mergeCell ref="C22:I22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6"/>
  <sheetViews>
    <sheetView topLeftCell="A16" zoomScaleNormal="100" zoomScaleSheetLayoutView="120" workbookViewId="0">
      <selection activeCell="E43" sqref="E43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176.26536999999999</v>
      </c>
      <c r="C17" s="5"/>
      <c r="D17" s="5">
        <v>68.745779999999996</v>
      </c>
      <c r="E17" s="5">
        <v>64.540549999999996</v>
      </c>
      <c r="F17" s="5">
        <v>26.715</v>
      </c>
      <c r="G17" s="5">
        <v>428.22118</v>
      </c>
      <c r="H17" s="5">
        <v>18.531179999999999</v>
      </c>
      <c r="I17" s="6">
        <f>B17+D17+F17-G17</f>
        <v>-156.49503000000004</v>
      </c>
    </row>
    <row r="19" spans="1:9">
      <c r="A19" t="s">
        <v>13</v>
      </c>
    </row>
    <row r="20" spans="1:9">
      <c r="A20" t="s">
        <v>14</v>
      </c>
    </row>
    <row r="21" spans="1:9">
      <c r="A21" t="s">
        <v>15</v>
      </c>
    </row>
    <row r="22" spans="1:9">
      <c r="A22" t="s">
        <v>16</v>
      </c>
    </row>
    <row r="23" spans="1:9">
      <c r="A23" t="s">
        <v>17</v>
      </c>
    </row>
    <row r="24" spans="1:9">
      <c r="A24" t="s">
        <v>18</v>
      </c>
      <c r="I24" s="7"/>
    </row>
    <row r="25" spans="1:9">
      <c r="A25" t="s">
        <v>19</v>
      </c>
      <c r="I25" s="7"/>
    </row>
    <row r="26" spans="1:9">
      <c r="I26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2024-03-05T11:58:10Z</dcterms:created>
  <dcterms:modified xsi:type="dcterms:W3CDTF">2024-03-05T11:59:18Z</dcterms:modified>
</cp:coreProperties>
</file>