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Ларина1" sheetId="2" r:id="rId1"/>
    <sheet name="текущ" sheetId="1" r:id="rId2"/>
  </sheets>
  <calcPr calcId="125725"/>
</workbook>
</file>

<file path=xl/calcChain.xml><?xml version="1.0" encoding="utf-8"?>
<calcChain xmlns="http://schemas.openxmlformats.org/spreadsheetml/2006/main">
  <c r="H53" i="2"/>
  <c r="G52"/>
  <c r="F52"/>
  <c r="E52"/>
  <c r="D52"/>
  <c r="F45"/>
  <c r="E45"/>
  <c r="E54" s="1"/>
  <c r="D45"/>
  <c r="H44"/>
  <c r="H43"/>
  <c r="G43"/>
  <c r="F43"/>
  <c r="E43"/>
  <c r="H42"/>
  <c r="G42"/>
  <c r="F42"/>
  <c r="E42"/>
  <c r="K41"/>
  <c r="J41"/>
  <c r="H41"/>
  <c r="H40"/>
  <c r="H39"/>
  <c r="H52" s="1"/>
  <c r="K38"/>
  <c r="J38"/>
  <c r="H38"/>
  <c r="H37"/>
  <c r="H36"/>
  <c r="H35"/>
  <c r="J34"/>
  <c r="H34"/>
  <c r="K34" s="1"/>
  <c r="G34"/>
  <c r="G45" s="1"/>
  <c r="G54" s="1"/>
  <c r="G31"/>
  <c r="F31"/>
  <c r="E31"/>
  <c r="D31"/>
  <c r="K30"/>
  <c r="H30"/>
  <c r="K29"/>
  <c r="H29"/>
  <c r="K28"/>
  <c r="H28"/>
  <c r="K27"/>
  <c r="H27"/>
  <c r="K26"/>
  <c r="H26"/>
  <c r="H31" s="1"/>
  <c r="I17" i="1"/>
  <c r="H45" i="2" l="1"/>
  <c r="H48" s="1"/>
</calcChain>
</file>

<file path=xl/sharedStrings.xml><?xml version="1.0" encoding="utf-8"?>
<sst xmlns="http://schemas.openxmlformats.org/spreadsheetml/2006/main" count="74" uniqueCount="67">
  <si>
    <t>ОТЧЕТ</t>
  </si>
  <si>
    <t>по выполнению плана текущего ремонта жилого дома</t>
  </si>
  <si>
    <t>№ 1 по ул. Ларина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</si>
  <si>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</si>
  <si>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</si>
  <si>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</si>
  <si>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</si>
  <si>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</si>
  <si>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</si>
  <si>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</si>
  <si>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</si>
  <si>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</si>
  <si>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</si>
  <si>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2</t>
    </r>
    <r>
      <rPr>
        <b/>
        <sz val="11"/>
        <color indexed="8"/>
        <rFont val="Calibri"/>
        <family val="2"/>
        <charset val="204"/>
      </rPr>
      <t xml:space="preserve">.85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</si>
  <si>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</si>
  <si>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  0.73т.р.</t>
  </si>
  <si>
    <t>Ремонт тепловых сетей,тепловых пунктов и систем теплопотребления - 0.86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</si>
  <si>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</si>
  <si>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</si>
  <si>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 1.23 т.р.</t>
  </si>
  <si>
    <t>Расходные материалы -  0.03т.р.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</si>
  <si>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</si>
  <si>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</si>
  <si>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</si>
  <si>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Ларина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</si>
  <si>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</si>
  <si>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</si>
  <si>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</si>
  <si>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</si>
  <si>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</si>
  <si>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</si>
  <si>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</si>
  <si>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</si>
  <si>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</si>
  <si>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</si>
  <si>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</si>
  <si>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</si>
  <si>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</si>
  <si>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</si>
  <si>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</si>
  <si>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</si>
  <si>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</si>
  <si>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</si>
  <si>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Н/2009-79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</si>
  <si>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</si>
  <si>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</si>
  <si>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</si>
  <si>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</si>
  <si>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</si>
  <si>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</si>
  <si>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</si>
  <si>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</si>
  <si>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</si>
  <si>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</si>
  <si>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</si>
  <si>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</si>
  <si>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</si>
  <si>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</si>
  <si>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</si>
  <si>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</si>
  <si>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</si>
  <si>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26715,00 руб. </t>
  </si>
  <si>
    <t>ООО "Икс-Трим", АО "Эр-Телеком холдинг",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</si>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</sst>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6" fillId="0" borderId="0" xfId="2" applyFont="1" applyFill="1"/>
    <xf numFmtId="0" fontId="5" fillId="0" borderId="0" xfId="2" applyFill="1"/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 applyAlignment="1">
      <alignment horizontal="center"/>
    </xf>
    <xf numFmtId="0" fontId="6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11" fillId="0" borderId="4" xfId="2" applyFont="1" applyFill="1" applyBorder="1" applyAlignment="1">
      <alignment horizontal="center" vertical="top" wrapText="1"/>
    </xf>
    <xf numFmtId="0" fontId="10" fillId="0" borderId="2" xfId="2" applyFont="1" applyFill="1" applyBorder="1" applyAlignment="1">
      <alignment horizontal="center" vertical="top" wrapText="1"/>
    </xf>
    <xf numFmtId="0" fontId="10" fillId="0" borderId="3" xfId="2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4" fontId="12" fillId="0" borderId="9" xfId="2" applyNumberFormat="1" applyFont="1" applyFill="1" applyBorder="1" applyAlignment="1">
      <alignment horizontal="right" vertical="top" wrapText="1"/>
    </xf>
    <xf numFmtId="4" fontId="13" fillId="0" borderId="9" xfId="2" applyNumberFormat="1" applyFont="1" applyFill="1" applyBorder="1" applyAlignment="1">
      <alignment vertical="top" wrapText="1"/>
    </xf>
    <xf numFmtId="0" fontId="12" fillId="0" borderId="10" xfId="2" applyFont="1" applyFill="1" applyBorder="1" applyAlignment="1">
      <alignment horizontal="center" vertical="center" wrapText="1"/>
    </xf>
    <xf numFmtId="2" fontId="5" fillId="0" borderId="0" xfId="2" applyNumberFormat="1" applyFill="1"/>
    <xf numFmtId="4" fontId="12" fillId="0" borderId="9" xfId="2" applyNumberFormat="1" applyFont="1" applyFill="1" applyBorder="1" applyAlignment="1">
      <alignment vertical="top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4" fontId="7" fillId="3" borderId="9" xfId="2" applyNumberFormat="1" applyFont="1" applyFill="1" applyBorder="1" applyAlignment="1">
      <alignment vertical="top" wrapText="1"/>
    </xf>
    <xf numFmtId="4" fontId="7" fillId="0" borderId="9" xfId="2" applyNumberFormat="1" applyFont="1" applyFill="1" applyBorder="1" applyAlignment="1">
      <alignment vertical="top" wrapText="1"/>
    </xf>
    <xf numFmtId="0" fontId="7" fillId="0" borderId="6" xfId="2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top" wrapText="1"/>
    </xf>
    <xf numFmtId="0" fontId="10" fillId="0" borderId="8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vertical="top" wrapText="1"/>
    </xf>
    <xf numFmtId="4" fontId="12" fillId="0" borderId="4" xfId="2" applyNumberFormat="1" applyFont="1" applyFill="1" applyBorder="1" applyAlignment="1">
      <alignment horizontal="right" vertical="top" wrapText="1"/>
    </xf>
    <xf numFmtId="4" fontId="13" fillId="0" borderId="4" xfId="2" applyNumberFormat="1" applyFont="1" applyFill="1" applyBorder="1" applyAlignment="1">
      <alignment vertical="top" wrapText="1"/>
    </xf>
    <xf numFmtId="0" fontId="14" fillId="0" borderId="10" xfId="2" applyFont="1" applyFill="1" applyBorder="1" applyAlignment="1">
      <alignment horizontal="center" vertical="center" wrapText="1"/>
    </xf>
    <xf numFmtId="4" fontId="5" fillId="0" borderId="0" xfId="2" applyNumberFormat="1" applyFill="1"/>
    <xf numFmtId="0" fontId="15" fillId="0" borderId="8" xfId="2" applyFont="1" applyFill="1" applyBorder="1" applyAlignment="1">
      <alignment horizontal="center" vertical="center" wrapText="1"/>
    </xf>
    <xf numFmtId="4" fontId="14" fillId="0" borderId="9" xfId="2" applyNumberFormat="1" applyFont="1" applyFill="1" applyBorder="1" applyAlignment="1">
      <alignment horizontal="right" vertical="top" wrapText="1"/>
    </xf>
    <xf numFmtId="0" fontId="7" fillId="0" borderId="9" xfId="2" applyFont="1" applyFill="1" applyBorder="1" applyAlignment="1">
      <alignment horizontal="center" vertical="top" wrapText="1"/>
    </xf>
    <xf numFmtId="0" fontId="16" fillId="0" borderId="9" xfId="2" applyFont="1" applyFill="1" applyBorder="1" applyAlignment="1">
      <alignment horizontal="center" vertical="top" wrapText="1"/>
    </xf>
    <xf numFmtId="0" fontId="12" fillId="0" borderId="9" xfId="2" applyFont="1" applyFill="1" applyBorder="1" applyAlignment="1">
      <alignment horizontal="center" vertical="top" wrapText="1"/>
    </xf>
    <xf numFmtId="0" fontId="10" fillId="2" borderId="8" xfId="2" applyFont="1" applyFill="1" applyBorder="1" applyAlignment="1">
      <alignment horizontal="center" vertical="top" wrapText="1"/>
    </xf>
    <xf numFmtId="0" fontId="5" fillId="0" borderId="0" xfId="2" applyFont="1" applyFill="1"/>
    <xf numFmtId="0" fontId="7" fillId="0" borderId="12" xfId="2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top" wrapText="1"/>
    </xf>
    <xf numFmtId="0" fontId="17" fillId="0" borderId="0" xfId="2" applyFont="1" applyFill="1"/>
    <xf numFmtId="4" fontId="18" fillId="0" borderId="0" xfId="2" applyNumberFormat="1" applyFont="1" applyFill="1"/>
    <xf numFmtId="0" fontId="12" fillId="0" borderId="0" xfId="2" applyFont="1" applyFill="1"/>
    <xf numFmtId="0" fontId="14" fillId="0" borderId="0" xfId="2" applyFont="1" applyFill="1"/>
    <xf numFmtId="4" fontId="12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topLeftCell="C18" zoomScaleNormal="100" workbookViewId="0">
      <selection activeCell="E54" sqref="E54"/>
    </sheetView>
  </sheetViews>
  <sheetFormatPr defaultRowHeight="12.75"/>
  <cols>
    <col min="1" max="1" width="3.42578125" style="10" hidden="1" customWidth="1"/>
    <col min="2" max="2" width="9.140625" style="10" hidden="1" customWidth="1"/>
    <col min="3" max="3" width="29.140625" style="57" customWidth="1"/>
    <col min="4" max="4" width="13.42578125" style="57" customWidth="1"/>
    <col min="5" max="5" width="11.85546875" style="57" customWidth="1"/>
    <col min="6" max="6" width="13.28515625" style="57" customWidth="1"/>
    <col min="7" max="7" width="11.85546875" style="57" customWidth="1"/>
    <col min="8" max="8" width="13.140625" style="57" customWidth="1"/>
    <col min="9" max="9" width="23" style="57" customWidth="1"/>
    <col min="10" max="10" width="0" style="10" hidden="1" customWidth="1"/>
    <col min="11" max="11" width="9.5703125" style="10" hidden="1" customWidth="1"/>
    <col min="12" max="16384" width="9.140625" style="10"/>
  </cols>
  <sheetData>
    <row r="1" spans="3:9" ht="12.75" hidden="1" customHeight="1">
      <c r="C1" s="9"/>
      <c r="D1" s="9"/>
      <c r="E1" s="9"/>
      <c r="F1" s="9"/>
      <c r="G1" s="9"/>
      <c r="H1" s="9"/>
      <c r="I1" s="9"/>
    </row>
    <row r="2" spans="3:9" ht="13.5" hidden="1" customHeight="1" thickBot="1">
      <c r="C2" s="9"/>
      <c r="D2" s="9"/>
      <c r="E2" s="9" t="s">
        <v>21</v>
      </c>
      <c r="F2" s="9"/>
      <c r="G2" s="9"/>
      <c r="H2" s="9"/>
      <c r="I2" s="9"/>
    </row>
    <row r="3" spans="3:9" ht="13.5" hidden="1" customHeight="1" thickBot="1">
      <c r="C3" s="11"/>
      <c r="D3" s="12"/>
      <c r="E3" s="13"/>
      <c r="F3" s="13"/>
      <c r="G3" s="13"/>
      <c r="H3" s="13"/>
      <c r="I3" s="14"/>
    </row>
    <row r="4" spans="3:9" ht="12.75" hidden="1" customHeight="1">
      <c r="C4" s="15"/>
      <c r="D4" s="15"/>
      <c r="E4" s="16"/>
      <c r="F4" s="16"/>
      <c r="G4" s="16"/>
      <c r="H4" s="16"/>
      <c r="I4" s="16"/>
    </row>
    <row r="5" spans="3:9" ht="12.75" customHeight="1">
      <c r="C5" s="15"/>
      <c r="D5" s="15"/>
      <c r="E5" s="16"/>
      <c r="F5" s="16"/>
      <c r="G5" s="16"/>
      <c r="H5" s="16"/>
      <c r="I5" s="16"/>
    </row>
    <row r="6" spans="3:9" ht="12.75" customHeight="1">
      <c r="C6" s="15"/>
      <c r="D6" s="15"/>
      <c r="E6" s="16"/>
      <c r="F6" s="16"/>
      <c r="G6" s="16"/>
      <c r="H6" s="16"/>
      <c r="I6" s="16"/>
    </row>
    <row r="7" spans="3:9" ht="12.75" customHeight="1">
      <c r="C7" s="15"/>
      <c r="D7" s="15"/>
      <c r="E7" s="16"/>
      <c r="F7" s="16"/>
      <c r="G7" s="16"/>
      <c r="H7" s="16"/>
      <c r="I7" s="16"/>
    </row>
    <row r="8" spans="3:9" ht="12.75" customHeight="1">
      <c r="C8" s="15"/>
      <c r="D8" s="15"/>
      <c r="E8" s="16"/>
      <c r="F8" s="16"/>
      <c r="G8" s="16"/>
      <c r="H8" s="16"/>
      <c r="I8" s="16"/>
    </row>
    <row r="9" spans="3:9" ht="12.75" customHeight="1">
      <c r="C9" s="15"/>
      <c r="D9" s="15"/>
      <c r="E9" s="16"/>
      <c r="F9" s="16"/>
      <c r="G9" s="16"/>
      <c r="H9" s="16"/>
      <c r="I9" s="16"/>
    </row>
    <row r="10" spans="3:9" ht="12.75" customHeight="1">
      <c r="C10" s="15"/>
      <c r="D10" s="15"/>
      <c r="E10" s="16"/>
      <c r="F10" s="16"/>
      <c r="G10" s="16"/>
      <c r="H10" s="16"/>
      <c r="I10" s="16"/>
    </row>
    <row r="11" spans="3:9" ht="20.25" customHeight="1">
      <c r="C11" s="15"/>
      <c r="D11" s="15"/>
      <c r="E11" s="16"/>
      <c r="F11" s="16"/>
      <c r="G11" s="16"/>
      <c r="H11" s="16"/>
      <c r="I11" s="16"/>
    </row>
    <row r="12" spans="3:9" ht="20.25" customHeight="1">
      <c r="C12" s="15"/>
      <c r="D12" s="15"/>
      <c r="E12" s="16"/>
      <c r="F12" s="16"/>
      <c r="G12" s="16"/>
      <c r="H12" s="16"/>
      <c r="I12" s="16"/>
    </row>
    <row r="13" spans="3:9" ht="12.75" customHeight="1">
      <c r="C13" s="15"/>
      <c r="D13" s="15"/>
      <c r="E13" s="16"/>
      <c r="F13" s="16"/>
      <c r="G13" s="16"/>
      <c r="H13" s="16"/>
      <c r="I13" s="16"/>
    </row>
    <row r="14" spans="3:9" ht="12.75" customHeight="1">
      <c r="C14" s="15"/>
      <c r="D14" s="15"/>
      <c r="E14" s="16"/>
      <c r="F14" s="16"/>
      <c r="G14" s="16"/>
      <c r="H14" s="16"/>
      <c r="I14" s="16"/>
    </row>
    <row r="15" spans="3:9" ht="12.75" customHeight="1">
      <c r="C15" s="15"/>
      <c r="D15" s="15"/>
      <c r="E15" s="16"/>
      <c r="F15" s="16"/>
      <c r="G15" s="16"/>
      <c r="H15" s="16"/>
      <c r="I15" s="16"/>
    </row>
    <row r="16" spans="3:9" ht="12.75" customHeight="1">
      <c r="C16" s="15"/>
      <c r="D16" s="15"/>
      <c r="E16" s="16"/>
      <c r="F16" s="16"/>
      <c r="G16" s="16"/>
      <c r="H16" s="16"/>
      <c r="I16" s="16"/>
    </row>
    <row r="17" spans="3:11" ht="12.75" customHeight="1">
      <c r="C17" s="15"/>
      <c r="D17" s="15"/>
      <c r="E17" s="16"/>
      <c r="F17" s="16"/>
      <c r="G17" s="16"/>
      <c r="H17" s="16"/>
      <c r="I17" s="16"/>
    </row>
    <row r="18" spans="3:11" ht="12.75" customHeight="1">
      <c r="C18" s="15"/>
      <c r="D18" s="15"/>
      <c r="E18" s="16"/>
      <c r="F18" s="16"/>
      <c r="G18" s="16"/>
      <c r="H18" s="16"/>
      <c r="I18" s="16"/>
    </row>
    <row r="19" spans="3:11" ht="12.75" customHeight="1">
      <c r="C19" s="15"/>
      <c r="D19" s="15"/>
      <c r="E19" s="16"/>
      <c r="F19" s="16"/>
      <c r="G19" s="16"/>
      <c r="H19" s="16"/>
      <c r="I19" s="16"/>
    </row>
    <row r="20" spans="3:11" ht="14.25">
      <c r="C20" s="17" t="s">
        <v>22</v>
      </c>
      <c r="D20" s="17"/>
      <c r="E20" s="17"/>
      <c r="F20" s="17"/>
      <c r="G20" s="17"/>
      <c r="H20" s="17"/>
      <c r="I20" s="17"/>
    </row>
    <row r="21" spans="3:11">
      <c r="C21" s="18" t="s">
        <v>23</v>
      </c>
      <c r="D21" s="18"/>
      <c r="E21" s="18"/>
      <c r="F21" s="18"/>
      <c r="G21" s="18"/>
      <c r="H21" s="18"/>
      <c r="I21" s="18"/>
    </row>
    <row r="22" spans="3:11">
      <c r="C22" s="18" t="s">
        <v>24</v>
      </c>
      <c r="D22" s="18"/>
      <c r="E22" s="18"/>
      <c r="F22" s="18"/>
      <c r="G22" s="18"/>
      <c r="H22" s="18"/>
      <c r="I22" s="18"/>
    </row>
    <row r="23" spans="3:11" ht="6" customHeight="1" thickBot="1">
      <c r="C23" s="19"/>
      <c r="D23" s="19"/>
      <c r="E23" s="19"/>
      <c r="F23" s="19"/>
      <c r="G23" s="19"/>
      <c r="H23" s="19"/>
      <c r="I23" s="19"/>
    </row>
    <row r="24" spans="3:11" ht="52.5" customHeight="1" thickBot="1">
      <c r="C24" s="20" t="s">
        <v>25</v>
      </c>
      <c r="D24" s="21" t="s">
        <v>26</v>
      </c>
      <c r="E24" s="22" t="s">
        <v>27</v>
      </c>
      <c r="F24" s="22" t="s">
        <v>28</v>
      </c>
      <c r="G24" s="22" t="s">
        <v>29</v>
      </c>
      <c r="H24" s="22" t="s">
        <v>30</v>
      </c>
      <c r="I24" s="21" t="s">
        <v>31</v>
      </c>
    </row>
    <row r="25" spans="3:11" ht="13.5" customHeight="1" thickBot="1">
      <c r="C25" s="23" t="s">
        <v>32</v>
      </c>
      <c r="D25" s="24"/>
      <c r="E25" s="24"/>
      <c r="F25" s="24"/>
      <c r="G25" s="24"/>
      <c r="H25" s="24"/>
      <c r="I25" s="25"/>
    </row>
    <row r="26" spans="3:11" ht="13.5" customHeight="1" thickBot="1">
      <c r="C26" s="26" t="s">
        <v>33</v>
      </c>
      <c r="D26" s="27">
        <v>-0.93</v>
      </c>
      <c r="E26" s="28"/>
      <c r="F26" s="28"/>
      <c r="G26" s="28"/>
      <c r="H26" s="28">
        <f>+D26+E26-F26</f>
        <v>-0.93</v>
      </c>
      <c r="I26" s="29" t="s">
        <v>34</v>
      </c>
      <c r="K26" s="30">
        <f>102356.04+879.5+2805.82</f>
        <v>106041.36</v>
      </c>
    </row>
    <row r="27" spans="3:11" ht="13.5" customHeight="1" thickBot="1">
      <c r="C27" s="26" t="s">
        <v>35</v>
      </c>
      <c r="D27" s="27">
        <v>-2.7284841053187847E-11</v>
      </c>
      <c r="E27" s="31"/>
      <c r="F27" s="31"/>
      <c r="G27" s="28"/>
      <c r="H27" s="28">
        <f>+D27+E27-F27</f>
        <v>-2.7284841053187847E-11</v>
      </c>
      <c r="I27" s="32"/>
      <c r="K27" s="10">
        <f>15540.55-1097.62</f>
        <v>14442.93</v>
      </c>
    </row>
    <row r="28" spans="3:11" ht="13.5" customHeight="1" thickBot="1">
      <c r="C28" s="26" t="s">
        <v>36</v>
      </c>
      <c r="D28" s="27">
        <v>0</v>
      </c>
      <c r="E28" s="31"/>
      <c r="F28" s="31"/>
      <c r="G28" s="28"/>
      <c r="H28" s="28">
        <f>+D28+E28-F28</f>
        <v>0</v>
      </c>
      <c r="I28" s="32"/>
      <c r="K28" s="10">
        <f>124.24+9833.38</f>
        <v>9957.619999999999</v>
      </c>
    </row>
    <row r="29" spans="3:11" ht="13.5" customHeight="1" thickBot="1">
      <c r="C29" s="26" t="s">
        <v>37</v>
      </c>
      <c r="D29" s="27">
        <v>0</v>
      </c>
      <c r="E29" s="31"/>
      <c r="F29" s="31"/>
      <c r="G29" s="28"/>
      <c r="H29" s="28">
        <f>+D29+E29-F29</f>
        <v>0</v>
      </c>
      <c r="I29" s="32"/>
      <c r="K29" s="10">
        <f>2162.03-150.92+3715.86+104.82</f>
        <v>5831.79</v>
      </c>
    </row>
    <row r="30" spans="3:11" ht="13.5" hidden="1" customHeight="1" thickBot="1">
      <c r="C30" s="26" t="s">
        <v>38</v>
      </c>
      <c r="D30" s="27"/>
      <c r="E30" s="31"/>
      <c r="F30" s="31"/>
      <c r="G30" s="28"/>
      <c r="H30" s="28">
        <f>+D30+E30-F30</f>
        <v>0</v>
      </c>
      <c r="I30" s="33"/>
      <c r="K30" s="10">
        <f>1.57+5.22-130+902.88+18.91</f>
        <v>798.57999999999993</v>
      </c>
    </row>
    <row r="31" spans="3:11" ht="13.5" customHeight="1" thickBot="1">
      <c r="C31" s="26" t="s">
        <v>39</v>
      </c>
      <c r="D31" s="34">
        <f>SUM(D26:D30)</f>
        <v>-0.93000000002728489</v>
      </c>
      <c r="E31" s="35">
        <f>SUM(E26:E30)</f>
        <v>0</v>
      </c>
      <c r="F31" s="35">
        <f>SUM(F26:F30)</f>
        <v>0</v>
      </c>
      <c r="G31" s="35">
        <f>SUM(G26:G30)</f>
        <v>0</v>
      </c>
      <c r="H31" s="35">
        <f>SUM(H26:H30)</f>
        <v>-0.93000000002728489</v>
      </c>
      <c r="I31" s="36"/>
    </row>
    <row r="32" spans="3:11" ht="13.5" customHeight="1" thickBot="1">
      <c r="C32" s="37" t="s">
        <v>40</v>
      </c>
      <c r="D32" s="37"/>
      <c r="E32" s="37"/>
      <c r="F32" s="37"/>
      <c r="G32" s="37"/>
      <c r="H32" s="37"/>
      <c r="I32" s="37"/>
    </row>
    <row r="33" spans="3:11" ht="56.25" customHeight="1" thickBot="1">
      <c r="C33" s="38" t="s">
        <v>25</v>
      </c>
      <c r="D33" s="21" t="s">
        <v>26</v>
      </c>
      <c r="E33" s="22" t="s">
        <v>27</v>
      </c>
      <c r="F33" s="22" t="s">
        <v>28</v>
      </c>
      <c r="G33" s="22" t="s">
        <v>29</v>
      </c>
      <c r="H33" s="22" t="s">
        <v>30</v>
      </c>
      <c r="I33" s="39" t="s">
        <v>41</v>
      </c>
    </row>
    <row r="34" spans="3:11" ht="21" customHeight="1" thickBot="1">
      <c r="C34" s="20" t="s">
        <v>42</v>
      </c>
      <c r="D34" s="40">
        <v>59153.989999999816</v>
      </c>
      <c r="E34" s="41">
        <v>540204.18000000005</v>
      </c>
      <c r="F34" s="41">
        <v>550649.30000000005</v>
      </c>
      <c r="G34" s="41">
        <f>+E34</f>
        <v>540204.18000000005</v>
      </c>
      <c r="H34" s="41">
        <f t="shared" ref="H34:H44" si="0">+D34+E34-F34</f>
        <v>48708.869999999879</v>
      </c>
      <c r="I34" s="42" t="s">
        <v>43</v>
      </c>
      <c r="J34" s="43">
        <f>6.55+20.89+41771.06-D34</f>
        <v>-17355.489999999816</v>
      </c>
      <c r="K34" s="43">
        <f>195.85+698.74+35275.48-H34</f>
        <v>-12538.799999999879</v>
      </c>
    </row>
    <row r="35" spans="3:11" ht="14.25" customHeight="1" thickBot="1">
      <c r="C35" s="26" t="s">
        <v>44</v>
      </c>
      <c r="D35" s="27">
        <v>16476.109999999986</v>
      </c>
      <c r="E35" s="28">
        <v>150057.24</v>
      </c>
      <c r="F35" s="28">
        <v>148803.69</v>
      </c>
      <c r="G35" s="41">
        <v>2847.71</v>
      </c>
      <c r="H35" s="41">
        <f t="shared" si="0"/>
        <v>17729.659999999974</v>
      </c>
      <c r="I35" s="44"/>
      <c r="J35" s="43"/>
    </row>
    <row r="36" spans="3:11" ht="13.5" customHeight="1" thickBot="1">
      <c r="C36" s="38" t="s">
        <v>45</v>
      </c>
      <c r="D36" s="45">
        <v>-1.0800249583553523E-11</v>
      </c>
      <c r="E36" s="28"/>
      <c r="F36" s="28"/>
      <c r="G36" s="41"/>
      <c r="H36" s="41">
        <f t="shared" si="0"/>
        <v>-1.0800249583553523E-11</v>
      </c>
      <c r="I36" s="46"/>
    </row>
    <row r="37" spans="3:11" ht="12.75" hidden="1" customHeight="1" thickBot="1">
      <c r="C37" s="26" t="s">
        <v>46</v>
      </c>
      <c r="D37" s="27">
        <v>0</v>
      </c>
      <c r="E37" s="28"/>
      <c r="F37" s="28"/>
      <c r="G37" s="41"/>
      <c r="H37" s="41">
        <f t="shared" si="0"/>
        <v>0</v>
      </c>
      <c r="I37" s="47" t="s">
        <v>47</v>
      </c>
    </row>
    <row r="38" spans="3:11" ht="24.75" customHeight="1" thickBot="1">
      <c r="C38" s="26" t="s">
        <v>48</v>
      </c>
      <c r="D38" s="27">
        <v>-75.980000000027303</v>
      </c>
      <c r="E38" s="28"/>
      <c r="F38" s="28"/>
      <c r="G38" s="41"/>
      <c r="H38" s="41">
        <f t="shared" si="0"/>
        <v>-75.980000000027303</v>
      </c>
      <c r="I38" s="48" t="s">
        <v>49</v>
      </c>
      <c r="J38" s="10">
        <f>7689.41+1713.35</f>
        <v>9402.76</v>
      </c>
      <c r="K38" s="10">
        <f>456.64+6626.84+1002.65</f>
        <v>8086.13</v>
      </c>
    </row>
    <row r="39" spans="3:11" ht="27.75" customHeight="1" thickBot="1">
      <c r="C39" s="26" t="s">
        <v>50</v>
      </c>
      <c r="D39" s="27">
        <v>432.35000000000036</v>
      </c>
      <c r="E39" s="31">
        <v>4306.5600000000004</v>
      </c>
      <c r="F39" s="31">
        <v>4349.12</v>
      </c>
      <c r="G39" s="41">
        <v>4867.2</v>
      </c>
      <c r="H39" s="41">
        <f t="shared" si="0"/>
        <v>389.79000000000087</v>
      </c>
      <c r="I39" s="48" t="s">
        <v>51</v>
      </c>
    </row>
    <row r="40" spans="3:11" ht="13.5" customHeight="1" thickBot="1">
      <c r="C40" s="38" t="s">
        <v>52</v>
      </c>
      <c r="D40" s="27">
        <v>-4.8316906031686813E-12</v>
      </c>
      <c r="E40" s="31"/>
      <c r="F40" s="31"/>
      <c r="G40" s="41"/>
      <c r="H40" s="41">
        <f t="shared" si="0"/>
        <v>-4.8316906031686813E-12</v>
      </c>
      <c r="I40" s="47"/>
    </row>
    <row r="41" spans="3:11" ht="13.5" customHeight="1" thickBot="1">
      <c r="C41" s="38" t="s">
        <v>53</v>
      </c>
      <c r="D41" s="27">
        <v>0</v>
      </c>
      <c r="E41" s="31"/>
      <c r="F41" s="31"/>
      <c r="G41" s="41"/>
      <c r="H41" s="41">
        <f t="shared" si="0"/>
        <v>0</v>
      </c>
      <c r="I41" s="47"/>
      <c r="J41" s="10">
        <f>428.19+864.71</f>
        <v>1292.9000000000001</v>
      </c>
      <c r="K41" s="10">
        <f>2249.1+1116.29</f>
        <v>3365.39</v>
      </c>
    </row>
    <row r="42" spans="3:11" ht="13.5" customHeight="1" thickBot="1">
      <c r="C42" s="49" t="s">
        <v>54</v>
      </c>
      <c r="D42" s="27">
        <v>197.57999999999811</v>
      </c>
      <c r="E42" s="31">
        <f>4890.02+11.64</f>
        <v>4901.6600000000008</v>
      </c>
      <c r="F42" s="31">
        <f>5653.58+173.54</f>
        <v>5827.12</v>
      </c>
      <c r="G42" s="41">
        <f>+E42</f>
        <v>4901.6600000000008</v>
      </c>
      <c r="H42" s="41">
        <f t="shared" si="0"/>
        <v>-727.88000000000102</v>
      </c>
      <c r="I42" s="47" t="s">
        <v>55</v>
      </c>
    </row>
    <row r="43" spans="3:11" ht="13.5" customHeight="1" thickBot="1">
      <c r="C43" s="38" t="s">
        <v>56</v>
      </c>
      <c r="D43" s="27">
        <v>1472.9299999999985</v>
      </c>
      <c r="E43" s="31">
        <f>9333.66+3891.17+2996.99</f>
        <v>16221.82</v>
      </c>
      <c r="F43" s="31">
        <f>2470.36+8365.69+3491.32</f>
        <v>14327.37</v>
      </c>
      <c r="G43" s="41">
        <f>+E43</f>
        <v>16221.82</v>
      </c>
      <c r="H43" s="41">
        <f t="shared" si="0"/>
        <v>3367.3799999999992</v>
      </c>
      <c r="I43" s="47"/>
    </row>
    <row r="44" spans="3:11" ht="13.5" customHeight="1" thickBot="1">
      <c r="C44" s="26" t="s">
        <v>57</v>
      </c>
      <c r="D44" s="27">
        <v>4635.5300000000134</v>
      </c>
      <c r="E44" s="31">
        <v>43469.760000000002</v>
      </c>
      <c r="F44" s="31">
        <v>44267.199999999997</v>
      </c>
      <c r="G44" s="41">
        <v>53259.6</v>
      </c>
      <c r="H44" s="41">
        <f t="shared" si="0"/>
        <v>3838.0900000000183</v>
      </c>
      <c r="I44" s="48" t="s">
        <v>58</v>
      </c>
    </row>
    <row r="45" spans="3:11" s="50" customFormat="1" ht="13.5" customHeight="1" thickBot="1">
      <c r="C45" s="26" t="s">
        <v>39</v>
      </c>
      <c r="D45" s="34">
        <f>SUM(D34:D44)</f>
        <v>82292.509999999776</v>
      </c>
      <c r="E45" s="35">
        <f>SUM(E34:E44)</f>
        <v>759161.22000000009</v>
      </c>
      <c r="F45" s="35">
        <f>SUM(F34:F44)</f>
        <v>768223.79999999993</v>
      </c>
      <c r="G45" s="35">
        <f>SUM(G34:G44)</f>
        <v>622302.16999999993</v>
      </c>
      <c r="H45" s="35">
        <f>SUM(H34:H44)</f>
        <v>73229.929999999847</v>
      </c>
      <c r="I45" s="46"/>
    </row>
    <row r="46" spans="3:11" ht="13.5" customHeight="1" thickBot="1">
      <c r="C46" s="51" t="s">
        <v>59</v>
      </c>
      <c r="D46" s="51"/>
      <c r="E46" s="51"/>
      <c r="F46" s="51"/>
      <c r="G46" s="51"/>
      <c r="H46" s="51"/>
      <c r="I46" s="51"/>
    </row>
    <row r="47" spans="3:11" ht="36.75" customHeight="1" thickBot="1">
      <c r="C47" s="52" t="s">
        <v>60</v>
      </c>
      <c r="D47" s="53" t="s">
        <v>61</v>
      </c>
      <c r="E47" s="53"/>
      <c r="F47" s="53"/>
      <c r="G47" s="53"/>
      <c r="H47" s="53"/>
      <c r="I47" s="54" t="s">
        <v>62</v>
      </c>
    </row>
    <row r="48" spans="3:11" ht="18" customHeight="1">
      <c r="C48" s="55" t="s">
        <v>63</v>
      </c>
      <c r="D48" s="55"/>
      <c r="E48" s="55"/>
      <c r="F48" s="55"/>
      <c r="G48" s="55"/>
      <c r="H48" s="56">
        <f>+H31+H45</f>
        <v>73228.999999999825</v>
      </c>
    </row>
    <row r="49" spans="3:9" s="50" customFormat="1" hidden="1">
      <c r="C49" s="57" t="s">
        <v>64</v>
      </c>
      <c r="D49" s="57"/>
      <c r="E49" s="57"/>
      <c r="F49" s="57"/>
      <c r="G49" s="57"/>
      <c r="H49" s="57"/>
      <c r="I49" s="57"/>
    </row>
    <row r="50" spans="3:9" ht="12.75" hidden="1" customHeight="1">
      <c r="C50" s="58" t="s">
        <v>65</v>
      </c>
    </row>
    <row r="52" spans="3:9" hidden="1">
      <c r="D52" s="59">
        <f>+D34+D35+D36+D39</f>
        <v>76062.449999999793</v>
      </c>
      <c r="E52" s="59">
        <f>+E34+E35+E36+E39</f>
        <v>694567.9800000001</v>
      </c>
      <c r="F52" s="59">
        <f>+F34+F35+F36+F39</f>
        <v>703802.11</v>
      </c>
      <c r="G52" s="59">
        <f>+G34+G35+G36+G39</f>
        <v>547919.09</v>
      </c>
      <c r="H52" s="59">
        <f>+H34+H35+H36+H39</f>
        <v>66828.319999999832</v>
      </c>
    </row>
    <row r="53" spans="3:9" hidden="1">
      <c r="D53" s="59"/>
      <c r="H53" s="57">
        <f>7537.54+35629.43+2167.37+342.21+99.85+1574.37+3011.01+291.09</f>
        <v>50652.87</v>
      </c>
    </row>
    <row r="54" spans="3:9">
      <c r="C54" s="57" t="s">
        <v>66</v>
      </c>
      <c r="E54" s="59">
        <f>+E45+E31+26715</f>
        <v>785876.22000000009</v>
      </c>
      <c r="F54" s="59"/>
      <c r="G54" s="59">
        <f>+G45+G31</f>
        <v>622302.16999999993</v>
      </c>
      <c r="H54" s="59"/>
    </row>
  </sheetData>
  <mergeCells count="10">
    <mergeCell ref="C32:I32"/>
    <mergeCell ref="I34:I35"/>
    <mergeCell ref="C46:I46"/>
    <mergeCell ref="D47:H47"/>
    <mergeCell ref="C20:I20"/>
    <mergeCell ref="C21:I21"/>
    <mergeCell ref="C22:I22"/>
    <mergeCell ref="C23:I23"/>
    <mergeCell ref="C25:I25"/>
    <mergeCell ref="I26:I30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6"/>
  <sheetViews>
    <sheetView topLeftCell="A5" zoomScaleNormal="100" zoomScaleSheetLayoutView="120" workbookViewId="0">
      <selection activeCell="E35" sqref="E35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8" width="15.140625" customWidth="1"/>
    <col min="9" max="9" width="15.42578125" customWidth="1"/>
  </cols>
  <sheetData>
    <row r="13" spans="1:9">
      <c r="A13" s="1" t="s">
        <v>0</v>
      </c>
      <c r="B13" s="1"/>
      <c r="C13" s="1"/>
      <c r="D13" s="1"/>
      <c r="E13" s="1"/>
      <c r="F13" s="1"/>
      <c r="G13" s="1"/>
      <c r="H13" s="1"/>
      <c r="I13" s="1"/>
    </row>
    <row r="14" spans="1:9">
      <c r="A14" s="1" t="s">
        <v>1</v>
      </c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2</v>
      </c>
      <c r="B15" s="1"/>
      <c r="C15" s="1"/>
      <c r="D15" s="1"/>
      <c r="E15" s="1"/>
      <c r="F15" s="1"/>
      <c r="G15" s="1"/>
      <c r="H15" s="1"/>
      <c r="I15" s="1"/>
    </row>
    <row r="16" spans="1:9" ht="60">
      <c r="A16" s="2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3" t="s">
        <v>8</v>
      </c>
      <c r="G16" s="3" t="s">
        <v>9</v>
      </c>
      <c r="H16" s="2" t="s">
        <v>10</v>
      </c>
      <c r="I16" s="2" t="s">
        <v>11</v>
      </c>
    </row>
    <row r="17" spans="1:9">
      <c r="A17" s="4" t="s">
        <v>12</v>
      </c>
      <c r="B17" s="5">
        <v>188.54060000000001</v>
      </c>
      <c r="C17" s="5"/>
      <c r="D17" s="5">
        <v>150.05724000000001</v>
      </c>
      <c r="E17" s="5">
        <v>148.80368999999999</v>
      </c>
      <c r="F17" s="5">
        <v>26.715</v>
      </c>
      <c r="G17" s="5">
        <v>2.8477100000000002</v>
      </c>
      <c r="H17" s="5">
        <v>17.729659999999999</v>
      </c>
      <c r="I17" s="6">
        <f>B17+D17+F17-G17</f>
        <v>362.46512999999999</v>
      </c>
    </row>
    <row r="19" spans="1:9">
      <c r="A19" t="s">
        <v>13</v>
      </c>
    </row>
    <row r="20" spans="1:9">
      <c r="A20" s="7" t="s">
        <v>14</v>
      </c>
      <c r="B20" s="7"/>
      <c r="C20" s="7"/>
      <c r="D20" s="7"/>
      <c r="E20" s="7"/>
      <c r="F20" s="7"/>
    </row>
    <row r="21" spans="1:9">
      <c r="A21" s="7" t="s">
        <v>15</v>
      </c>
      <c r="B21" s="7"/>
      <c r="C21" s="7"/>
      <c r="D21" s="7"/>
      <c r="E21" s="7"/>
      <c r="F21" s="7"/>
    </row>
    <row r="22" spans="1:9">
      <c r="A22" s="7" t="s">
        <v>16</v>
      </c>
      <c r="B22" s="7"/>
      <c r="C22" s="7"/>
      <c r="D22" s="7"/>
      <c r="E22" s="7"/>
      <c r="F22" s="7"/>
    </row>
    <row r="23" spans="1:9">
      <c r="A23" t="s">
        <v>17</v>
      </c>
    </row>
    <row r="24" spans="1:9">
      <c r="A24" t="s">
        <v>18</v>
      </c>
    </row>
    <row r="25" spans="1:9">
      <c r="A25" t="s">
        <v>19</v>
      </c>
    </row>
    <row r="26" spans="1:9">
      <c r="A26" t="s">
        <v>20</v>
      </c>
      <c r="I26" s="8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Ларина1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2024-03-05T12:00:23Z</dcterms:created>
  <dcterms:modified xsi:type="dcterms:W3CDTF">2024-03-05T12:01:11Z</dcterms:modified>
</cp:coreProperties>
</file>