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/>
  </bookViews>
  <sheets>
    <sheet name="Молодежная2" sheetId="2" r:id="rId1"/>
    <sheet name="текущ" sheetId="1" r:id="rId2"/>
  </sheets>
  <calcPr calcId="125725"/>
</workbook>
</file>

<file path=xl/calcChain.xml><?xml version="1.0" encoding="utf-8"?>
<calcChain xmlns="http://schemas.openxmlformats.org/spreadsheetml/2006/main">
  <c r="H54" i="2"/>
  <c r="G53"/>
  <c r="F53"/>
  <c r="E53"/>
  <c r="D53"/>
  <c r="F46"/>
  <c r="E46"/>
  <c r="E55" s="1"/>
  <c r="D46"/>
  <c r="H45"/>
  <c r="H44"/>
  <c r="G44"/>
  <c r="F44"/>
  <c r="E44"/>
  <c r="H43"/>
  <c r="G43"/>
  <c r="F43"/>
  <c r="E43"/>
  <c r="K42"/>
  <c r="J42"/>
  <c r="H42"/>
  <c r="H41"/>
  <c r="H40"/>
  <c r="H53" s="1"/>
  <c r="K39"/>
  <c r="J39"/>
  <c r="H39"/>
  <c r="H38"/>
  <c r="H37"/>
  <c r="H36"/>
  <c r="J35"/>
  <c r="H35"/>
  <c r="K35" s="1"/>
  <c r="G35"/>
  <c r="G46" s="1"/>
  <c r="G55" s="1"/>
  <c r="G32"/>
  <c r="E32"/>
  <c r="D32"/>
  <c r="K31"/>
  <c r="H31"/>
  <c r="K30"/>
  <c r="H30"/>
  <c r="K29"/>
  <c r="H29"/>
  <c r="K28"/>
  <c r="F28"/>
  <c r="H28" s="1"/>
  <c r="K27"/>
  <c r="H27"/>
  <c r="I17" i="1"/>
  <c r="H32" i="2" l="1"/>
  <c r="F32"/>
  <c r="H46"/>
  <c r="H49" l="1"/>
</calcChain>
</file>

<file path=xl/sharedStrings.xml><?xml version="1.0" encoding="utf-8"?>
<sst xmlns="http://schemas.openxmlformats.org/spreadsheetml/2006/main" count="78" uniqueCount="71">
  <si>
    <t>ОТЧЕТ</t>
  </si>
  <si>
    <t>по выполнению плана текущего ремонта жилого дома</t>
  </si>
  <si>
    <t>№2  по ул. Молодежная с 01.01.2023г. по 31.12.2023г.</t>
  </si>
  <si>
    <t>№                             п/п</t>
  </si>
  <si>
    <t>Остаток на 01.01.2023г.,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</si>
  <si>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</si>
  <si>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</si>
  <si>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</si>
  <si>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</si>
  <si>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</si>
  <si>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01.01.2024г.,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</si>
  <si>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</si>
  <si>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</si>
  <si>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60.66</t>
    </r>
    <r>
      <rPr>
        <sz val="11"/>
        <color theme="1"/>
        <rFont val="Calibri"/>
        <family val="2"/>
        <charset val="204"/>
        <scheme val="minor"/>
      </rPr>
      <t xml:space="preserve"> тыс.рублей, в том числе:</t>
    </r>
  </si>
  <si>
    <t>Восстановление водоотводящих устройств, утепление чердачных перекрытий, утепление трубопроводов</t>
  </si>
  <si>
    <t>в чердачных и подвальных помещениях -  1.09 т.р.</t>
  </si>
  <si>
    <t>Ремонт тепловых сетей,тепловых пунктов и систем теплопотребления - 5.38 т.р.</t>
  </si>
  <si>
    <t xml:space="preserve">Ремонт в помещениях общего пользования (замена разбитых стекол окон, дверей, замков, </t>
  </si>
  <si>
    <t>ремонт поручней, ремонт стен в подъездах) - 0.17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</si>
  <si>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</si>
  <si>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</si>
  <si>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- 1.62  т.р.</t>
  </si>
  <si>
    <t>Аварийные работы - 3.28т.р.</t>
  </si>
  <si>
    <t>Расходные материалы -  0.12т.р.</t>
  </si>
  <si>
    <t>герметизация швов - 49.00 т.р.</t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</si>
  <si>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</si>
  <si>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</si>
  <si>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</si>
  <si>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2  по ул. Молодежная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</si>
  <si>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</si>
  <si>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</si>
  <si>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</si>
  <si>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</si>
  <si>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</si>
  <si>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</si>
  <si>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</si>
  <si>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</si>
  <si>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</si>
  <si>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</si>
  <si>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</si>
  <si>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</si>
  <si>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</si>
  <si>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</si>
  <si>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</si>
  <si>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</si>
  <si>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</si>
  <si>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</si>
  <si>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Н/2011-101 от 01.07.2011г.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</si>
  <si>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</si>
  <si>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</si>
  <si>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</si>
  <si>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</si>
  <si>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</si>
  <si>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</si>
  <si>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</si>
  <si>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</si>
  <si>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</si>
  <si>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</si>
  <si>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электроэнергия СОИ</t>
  </si>
  <si>
    <t>ООО "ПСК"</t>
  </si>
  <si>
    <t>водоснабжение СОИ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</si>
  <si>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</si>
  <si>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</si>
  <si>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</si>
  <si>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</si>
  <si>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35165,00 руб. </t>
  </si>
  <si>
    <t>ООО "Икс-Трим", АО "Эр-телеком холдинг", ООО "СкайНэт", ПАО "Ростелеком"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</si>
  <si>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</si>
  <si>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</si>
  <si>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</si>
  <si>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ИТОГО ЖКУ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</si>
</sst>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2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4" fillId="2" borderId="0" xfId="0" applyFont="1" applyFill="1"/>
    <xf numFmtId="0" fontId="6" fillId="0" borderId="0" xfId="2" applyFont="1" applyFill="1"/>
    <xf numFmtId="0" fontId="5" fillId="0" borderId="0" xfId="2" applyFill="1"/>
    <xf numFmtId="0" fontId="7" fillId="0" borderId="2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6" fillId="0" borderId="3" xfId="2" applyFont="1" applyFill="1" applyBorder="1"/>
    <xf numFmtId="0" fontId="6" fillId="0" borderId="4" xfId="2" applyFont="1" applyFill="1" applyBorder="1"/>
    <xf numFmtId="0" fontId="7" fillId="0" borderId="0" xfId="2" applyFont="1" applyFill="1" applyAlignment="1">
      <alignment horizontal="center"/>
    </xf>
    <xf numFmtId="0" fontId="6" fillId="0" borderId="0" xfId="2" applyFont="1" applyFill="1" applyBorder="1"/>
    <xf numFmtId="0" fontId="8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9" fillId="0" borderId="5" xfId="2" applyFont="1" applyFill="1" applyBorder="1" applyAlignment="1">
      <alignment horizontal="center"/>
    </xf>
    <xf numFmtId="0" fontId="10" fillId="0" borderId="6" xfId="2" applyFont="1" applyFill="1" applyBorder="1" applyAlignment="1">
      <alignment horizontal="center" vertical="top" wrapText="1"/>
    </xf>
    <xf numFmtId="0" fontId="10" fillId="0" borderId="4" xfId="2" applyFont="1" applyFill="1" applyBorder="1" applyAlignment="1">
      <alignment horizontal="center" vertical="top" wrapText="1"/>
    </xf>
    <xf numFmtId="0" fontId="11" fillId="0" borderId="4" xfId="2" applyFont="1" applyFill="1" applyBorder="1" applyAlignment="1">
      <alignment horizontal="center" vertical="top" wrapText="1"/>
    </xf>
    <xf numFmtId="0" fontId="10" fillId="0" borderId="2" xfId="2" applyFont="1" applyFill="1" applyBorder="1" applyAlignment="1">
      <alignment horizontal="center" vertical="top" wrapText="1"/>
    </xf>
    <xf numFmtId="0" fontId="10" fillId="0" borderId="3" xfId="2" applyFont="1" applyFill="1" applyBorder="1" applyAlignment="1">
      <alignment horizontal="center" vertical="top" wrapText="1"/>
    </xf>
    <xf numFmtId="0" fontId="10" fillId="0" borderId="7" xfId="2" applyFont="1" applyFill="1" applyBorder="1" applyAlignment="1">
      <alignment horizontal="center" vertical="top" wrapText="1"/>
    </xf>
    <xf numFmtId="0" fontId="7" fillId="0" borderId="8" xfId="2" applyFont="1" applyFill="1" applyBorder="1" applyAlignment="1">
      <alignment horizontal="center" vertical="top" wrapText="1"/>
    </xf>
    <xf numFmtId="4" fontId="12" fillId="0" borderId="9" xfId="2" applyNumberFormat="1" applyFont="1" applyFill="1" applyBorder="1" applyAlignment="1">
      <alignment horizontal="right" vertical="top" wrapText="1"/>
    </xf>
    <xf numFmtId="4" fontId="13" fillId="0" borderId="9" xfId="2" applyNumberFormat="1" applyFont="1" applyFill="1" applyBorder="1" applyAlignment="1">
      <alignment vertical="top" wrapText="1"/>
    </xf>
    <xf numFmtId="0" fontId="12" fillId="0" borderId="10" xfId="2" applyFont="1" applyFill="1" applyBorder="1" applyAlignment="1">
      <alignment horizontal="center" vertical="center" wrapText="1"/>
    </xf>
    <xf numFmtId="2" fontId="5" fillId="0" borderId="0" xfId="2" applyNumberFormat="1" applyFill="1"/>
    <xf numFmtId="4" fontId="12" fillId="0" borderId="9" xfId="2" applyNumberFormat="1" applyFont="1" applyFill="1" applyBorder="1" applyAlignment="1">
      <alignment vertical="top" wrapText="1"/>
    </xf>
    <xf numFmtId="0" fontId="12" fillId="0" borderId="11" xfId="2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4" fontId="7" fillId="3" borderId="9" xfId="2" applyNumberFormat="1" applyFont="1" applyFill="1" applyBorder="1" applyAlignment="1">
      <alignment vertical="top" wrapText="1"/>
    </xf>
    <xf numFmtId="4" fontId="7" fillId="0" borderId="9" xfId="2" applyNumberFormat="1" applyFont="1" applyFill="1" applyBorder="1" applyAlignment="1">
      <alignment vertical="top" wrapText="1"/>
    </xf>
    <xf numFmtId="0" fontId="14" fillId="0" borderId="8" xfId="2" applyFont="1" applyFill="1" applyBorder="1" applyAlignment="1">
      <alignment horizontal="center" vertical="top" wrapText="1"/>
    </xf>
    <xf numFmtId="0" fontId="7" fillId="0" borderId="3" xfId="2" applyFont="1" applyFill="1" applyBorder="1" applyAlignment="1">
      <alignment horizontal="center" vertical="top" wrapText="1"/>
    </xf>
    <xf numFmtId="0" fontId="10" fillId="0" borderId="8" xfId="2" applyFont="1" applyFill="1" applyBorder="1" applyAlignment="1">
      <alignment horizontal="center" vertical="top" wrapText="1"/>
    </xf>
    <xf numFmtId="0" fontId="10" fillId="0" borderId="9" xfId="2" applyFont="1" applyFill="1" applyBorder="1" applyAlignment="1">
      <alignment horizontal="center" vertical="top" wrapText="1"/>
    </xf>
    <xf numFmtId="4" fontId="12" fillId="0" borderId="4" xfId="2" applyNumberFormat="1" applyFont="1" applyFill="1" applyBorder="1" applyAlignment="1">
      <alignment horizontal="right" vertical="top" wrapText="1"/>
    </xf>
    <xf numFmtId="4" fontId="13" fillId="0" borderId="4" xfId="2" applyNumberFormat="1" applyFont="1" applyFill="1" applyBorder="1" applyAlignment="1">
      <alignment vertical="top" wrapText="1"/>
    </xf>
    <xf numFmtId="0" fontId="15" fillId="0" borderId="10" xfId="2" applyFont="1" applyFill="1" applyBorder="1" applyAlignment="1">
      <alignment horizontal="center" vertical="center" wrapText="1"/>
    </xf>
    <xf numFmtId="4" fontId="5" fillId="0" borderId="0" xfId="2" applyNumberFormat="1" applyFill="1"/>
    <xf numFmtId="0" fontId="16" fillId="0" borderId="8" xfId="2" applyFont="1" applyFill="1" applyBorder="1" applyAlignment="1">
      <alignment horizontal="center" vertical="center" wrapText="1"/>
    </xf>
    <xf numFmtId="4" fontId="15" fillId="0" borderId="9" xfId="2" applyNumberFormat="1" applyFont="1" applyFill="1" applyBorder="1" applyAlignment="1">
      <alignment horizontal="right" vertical="top" wrapText="1"/>
    </xf>
    <xf numFmtId="0" fontId="17" fillId="0" borderId="9" xfId="2" applyFont="1" applyFill="1" applyBorder="1" applyAlignment="1">
      <alignment horizontal="center" vertical="top" wrapText="1"/>
    </xf>
    <xf numFmtId="0" fontId="12" fillId="0" borderId="9" xfId="2" applyFont="1" applyFill="1" applyBorder="1" applyAlignment="1">
      <alignment horizontal="center" vertical="top" wrapText="1"/>
    </xf>
    <xf numFmtId="2" fontId="12" fillId="0" borderId="9" xfId="2" applyNumberFormat="1" applyFont="1" applyFill="1" applyBorder="1" applyAlignment="1">
      <alignment horizontal="right" vertical="top" wrapText="1"/>
    </xf>
    <xf numFmtId="0" fontId="7" fillId="0" borderId="9" xfId="2" applyFont="1" applyFill="1" applyBorder="1" applyAlignment="1">
      <alignment horizontal="center" vertical="top" wrapText="1"/>
    </xf>
    <xf numFmtId="0" fontId="5" fillId="0" borderId="0" xfId="2" applyFont="1" applyFill="1"/>
    <xf numFmtId="0" fontId="7" fillId="0" borderId="12" xfId="2" applyFont="1" applyFill="1" applyBorder="1" applyAlignment="1">
      <alignment horizontal="center" vertical="top" wrapText="1"/>
    </xf>
    <xf numFmtId="0" fontId="7" fillId="0" borderId="2" xfId="2" applyFont="1" applyFill="1" applyBorder="1" applyAlignment="1">
      <alignment horizontal="center" wrapText="1"/>
    </xf>
    <xf numFmtId="4" fontId="12" fillId="0" borderId="1" xfId="2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top" wrapText="1"/>
    </xf>
    <xf numFmtId="0" fontId="18" fillId="0" borderId="0" xfId="2" applyFont="1" applyFill="1"/>
    <xf numFmtId="4" fontId="19" fillId="0" borderId="0" xfId="2" applyNumberFormat="1" applyFont="1" applyFill="1"/>
    <xf numFmtId="0" fontId="12" fillId="0" borderId="0" xfId="2" applyFont="1" applyFill="1"/>
    <xf numFmtId="0" fontId="20" fillId="0" borderId="0" xfId="2" applyFont="1" applyFill="1"/>
    <xf numFmtId="0" fontId="15" fillId="0" borderId="0" xfId="2" applyFont="1" applyFill="1"/>
    <xf numFmtId="4" fontId="17" fillId="0" borderId="0" xfId="2" applyNumberFormat="1" applyFont="1" applyFill="1"/>
    <xf numFmtId="4" fontId="12" fillId="0" borderId="0" xfId="2" applyNumberFormat="1" applyFont="1" applyFill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topLeftCell="C24" workbookViewId="0">
      <selection activeCell="G39" sqref="G39"/>
    </sheetView>
  </sheetViews>
  <sheetFormatPr defaultRowHeight="12.75"/>
  <cols>
    <col min="1" max="1" width="3.42578125" style="10" hidden="1" customWidth="1"/>
    <col min="2" max="2" width="9.140625" style="10" hidden="1" customWidth="1"/>
    <col min="3" max="3" width="29.28515625" style="57" customWidth="1"/>
    <col min="4" max="4" width="13" style="57" customWidth="1"/>
    <col min="5" max="5" width="11.85546875" style="57" customWidth="1"/>
    <col min="6" max="6" width="13.28515625" style="57" customWidth="1"/>
    <col min="7" max="7" width="11.85546875" style="57" customWidth="1"/>
    <col min="8" max="8" width="13.28515625" style="57" customWidth="1"/>
    <col min="9" max="9" width="25.42578125" style="57" customWidth="1"/>
    <col min="10" max="10" width="10.140625" style="10" hidden="1" customWidth="1"/>
    <col min="11" max="11" width="9.5703125" style="10" hidden="1" customWidth="1"/>
    <col min="12" max="16384" width="9.140625" style="10"/>
  </cols>
  <sheetData>
    <row r="1" spans="3:9" ht="12.75" hidden="1" customHeight="1">
      <c r="C1" s="9"/>
      <c r="D1" s="9"/>
      <c r="E1" s="9"/>
      <c r="F1" s="9"/>
      <c r="G1" s="9"/>
      <c r="H1" s="9"/>
      <c r="I1" s="9"/>
    </row>
    <row r="2" spans="3:9" ht="13.5" hidden="1" customHeight="1" thickBot="1">
      <c r="C2" s="9"/>
      <c r="D2" s="9"/>
      <c r="E2" s="9" t="s">
        <v>25</v>
      </c>
      <c r="F2" s="9"/>
      <c r="G2" s="9"/>
      <c r="H2" s="9"/>
      <c r="I2" s="9"/>
    </row>
    <row r="3" spans="3:9" ht="13.5" hidden="1" customHeight="1" thickBot="1">
      <c r="C3" s="11"/>
      <c r="D3" s="12"/>
      <c r="E3" s="13"/>
      <c r="F3" s="13"/>
      <c r="G3" s="13"/>
      <c r="H3" s="13"/>
      <c r="I3" s="14"/>
    </row>
    <row r="4" spans="3:9" ht="12.75" hidden="1" customHeight="1">
      <c r="C4" s="15"/>
      <c r="D4" s="15"/>
      <c r="E4" s="16"/>
      <c r="F4" s="16"/>
      <c r="G4" s="16"/>
      <c r="H4" s="16"/>
      <c r="I4" s="16"/>
    </row>
    <row r="5" spans="3:9" ht="12.75" customHeight="1">
      <c r="C5" s="15"/>
      <c r="D5" s="15"/>
      <c r="E5" s="16"/>
      <c r="F5" s="16"/>
      <c r="G5" s="16"/>
      <c r="H5" s="16"/>
      <c r="I5" s="16"/>
    </row>
    <row r="6" spans="3:9" ht="12.75" customHeight="1">
      <c r="C6" s="15"/>
      <c r="D6" s="15"/>
      <c r="E6" s="16"/>
      <c r="F6" s="16"/>
      <c r="G6" s="16"/>
      <c r="H6" s="16"/>
      <c r="I6" s="16"/>
    </row>
    <row r="7" spans="3:9" ht="12.75" customHeight="1">
      <c r="C7" s="15"/>
      <c r="D7" s="15"/>
      <c r="E7" s="16"/>
      <c r="F7" s="16"/>
      <c r="G7" s="16"/>
      <c r="H7" s="16"/>
      <c r="I7" s="16"/>
    </row>
    <row r="8" spans="3:9" ht="12.75" customHeight="1">
      <c r="C8" s="15"/>
      <c r="D8" s="15"/>
      <c r="E8" s="16"/>
      <c r="F8" s="16"/>
      <c r="G8" s="16"/>
      <c r="H8" s="16"/>
      <c r="I8" s="16"/>
    </row>
    <row r="9" spans="3:9" ht="12.75" customHeight="1">
      <c r="C9" s="15"/>
      <c r="D9" s="15"/>
      <c r="E9" s="16"/>
      <c r="F9" s="16"/>
      <c r="G9" s="16"/>
      <c r="H9" s="16"/>
      <c r="I9" s="16"/>
    </row>
    <row r="10" spans="3:9" ht="12.75" customHeight="1">
      <c r="C10" s="15"/>
      <c r="D10" s="15"/>
      <c r="E10" s="16"/>
      <c r="F10" s="16"/>
      <c r="G10" s="16"/>
      <c r="H10" s="16"/>
      <c r="I10" s="16"/>
    </row>
    <row r="11" spans="3:9" ht="12.75" customHeight="1">
      <c r="C11" s="15"/>
      <c r="D11" s="15"/>
      <c r="E11" s="16"/>
      <c r="F11" s="16"/>
      <c r="G11" s="16"/>
      <c r="H11" s="16"/>
      <c r="I11" s="16"/>
    </row>
    <row r="12" spans="3:9" ht="12.75" customHeight="1">
      <c r="C12" s="15"/>
      <c r="D12" s="15"/>
      <c r="E12" s="16"/>
      <c r="F12" s="16"/>
      <c r="G12" s="16"/>
      <c r="H12" s="16"/>
      <c r="I12" s="16"/>
    </row>
    <row r="13" spans="3:9" ht="12.75" customHeight="1">
      <c r="C13" s="15"/>
      <c r="D13" s="15"/>
      <c r="E13" s="16"/>
      <c r="F13" s="16"/>
      <c r="G13" s="16"/>
      <c r="H13" s="16"/>
      <c r="I13" s="16"/>
    </row>
    <row r="14" spans="3:9" ht="12.75" customHeight="1">
      <c r="C14" s="15"/>
      <c r="D14" s="15"/>
      <c r="E14" s="16"/>
      <c r="F14" s="16"/>
      <c r="G14" s="16"/>
      <c r="H14" s="16"/>
      <c r="I14" s="16"/>
    </row>
    <row r="15" spans="3:9" ht="12.75" customHeight="1">
      <c r="C15" s="15"/>
      <c r="D15" s="15"/>
      <c r="E15" s="16"/>
      <c r="F15" s="16"/>
      <c r="G15" s="16"/>
      <c r="H15" s="16"/>
      <c r="I15" s="16"/>
    </row>
    <row r="16" spans="3:9" ht="12.75" customHeight="1">
      <c r="C16" s="15"/>
      <c r="D16" s="15"/>
      <c r="E16" s="16"/>
      <c r="F16" s="16"/>
      <c r="G16" s="16"/>
      <c r="H16" s="16"/>
      <c r="I16" s="16"/>
    </row>
    <row r="17" spans="3:11" ht="12.75" customHeight="1">
      <c r="C17" s="15"/>
      <c r="D17" s="15"/>
      <c r="E17" s="16"/>
      <c r="F17" s="16"/>
      <c r="G17" s="16"/>
      <c r="H17" s="16"/>
      <c r="I17" s="16"/>
    </row>
    <row r="18" spans="3:11" ht="12.75" customHeight="1">
      <c r="C18" s="15"/>
      <c r="D18" s="15"/>
      <c r="E18" s="16"/>
      <c r="F18" s="16"/>
      <c r="G18" s="16"/>
      <c r="H18" s="16"/>
      <c r="I18" s="16"/>
    </row>
    <row r="19" spans="3:11" ht="12.75" customHeight="1">
      <c r="C19" s="15"/>
      <c r="D19" s="15"/>
      <c r="E19" s="16"/>
      <c r="F19" s="16"/>
      <c r="G19" s="16"/>
      <c r="H19" s="16"/>
      <c r="I19" s="16"/>
    </row>
    <row r="20" spans="3:11" ht="12.75" customHeight="1">
      <c r="C20" s="15"/>
      <c r="D20" s="15"/>
      <c r="E20" s="16"/>
      <c r="F20" s="16"/>
      <c r="G20" s="16"/>
      <c r="H20" s="16"/>
      <c r="I20" s="16"/>
    </row>
    <row r="21" spans="3:11" ht="14.25">
      <c r="C21" s="17" t="s">
        <v>26</v>
      </c>
      <c r="D21" s="17"/>
      <c r="E21" s="17"/>
      <c r="F21" s="17"/>
      <c r="G21" s="17"/>
      <c r="H21" s="17"/>
      <c r="I21" s="17"/>
    </row>
    <row r="22" spans="3:11">
      <c r="C22" s="18" t="s">
        <v>27</v>
      </c>
      <c r="D22" s="18"/>
      <c r="E22" s="18"/>
      <c r="F22" s="18"/>
      <c r="G22" s="18"/>
      <c r="H22" s="18"/>
      <c r="I22" s="18"/>
    </row>
    <row r="23" spans="3:11">
      <c r="C23" s="18" t="s">
        <v>28</v>
      </c>
      <c r="D23" s="18"/>
      <c r="E23" s="18"/>
      <c r="F23" s="18"/>
      <c r="G23" s="18"/>
      <c r="H23" s="18"/>
      <c r="I23" s="18"/>
    </row>
    <row r="24" spans="3:11" ht="6" customHeight="1" thickBot="1">
      <c r="C24" s="19"/>
      <c r="D24" s="19"/>
      <c r="E24" s="19"/>
      <c r="F24" s="19"/>
      <c r="G24" s="19"/>
      <c r="H24" s="19"/>
      <c r="I24" s="19"/>
    </row>
    <row r="25" spans="3:11" ht="56.25" customHeight="1" thickBot="1">
      <c r="C25" s="20" t="s">
        <v>29</v>
      </c>
      <c r="D25" s="21" t="s">
        <v>30</v>
      </c>
      <c r="E25" s="22" t="s">
        <v>31</v>
      </c>
      <c r="F25" s="22" t="s">
        <v>32</v>
      </c>
      <c r="G25" s="22" t="s">
        <v>33</v>
      </c>
      <c r="H25" s="22" t="s">
        <v>34</v>
      </c>
      <c r="I25" s="21" t="s">
        <v>35</v>
      </c>
    </row>
    <row r="26" spans="3:11" ht="13.5" customHeight="1" thickBot="1">
      <c r="C26" s="23" t="s">
        <v>36</v>
      </c>
      <c r="D26" s="24"/>
      <c r="E26" s="24"/>
      <c r="F26" s="24"/>
      <c r="G26" s="24"/>
      <c r="H26" s="24"/>
      <c r="I26" s="25"/>
    </row>
    <row r="27" spans="3:11" ht="13.5" customHeight="1" thickBot="1">
      <c r="C27" s="26" t="s">
        <v>37</v>
      </c>
      <c r="D27" s="27">
        <v>1764.7399999997124</v>
      </c>
      <c r="E27" s="28"/>
      <c r="F27" s="28">
        <v>1488.85</v>
      </c>
      <c r="G27" s="28"/>
      <c r="H27" s="28">
        <f>+D27+E27-F27</f>
        <v>275.88999999971247</v>
      </c>
      <c r="I27" s="29" t="s">
        <v>38</v>
      </c>
      <c r="K27" s="30">
        <f>182431.76+7.96+29.94+8043.36</f>
        <v>190513.02</v>
      </c>
    </row>
    <row r="28" spans="3:11" ht="13.5" customHeight="1" thickBot="1">
      <c r="C28" s="26" t="s">
        <v>39</v>
      </c>
      <c r="D28" s="27">
        <v>1341.7899999999513</v>
      </c>
      <c r="E28" s="31"/>
      <c r="F28" s="31">
        <f>798.93+333.12</f>
        <v>1132.05</v>
      </c>
      <c r="G28" s="28"/>
      <c r="H28" s="28">
        <f>+D28+E28-F28</f>
        <v>209.73999999995135</v>
      </c>
      <c r="I28" s="32"/>
      <c r="K28" s="10">
        <f>2788.51+52299.21-11502.93+344.2+6.28</f>
        <v>43935.27</v>
      </c>
    </row>
    <row r="29" spans="3:11" ht="13.5" customHeight="1" thickBot="1">
      <c r="C29" s="26" t="s">
        <v>40</v>
      </c>
      <c r="D29" s="27">
        <v>566.36000000005868</v>
      </c>
      <c r="E29" s="31"/>
      <c r="F29" s="31">
        <v>686.4</v>
      </c>
      <c r="G29" s="28"/>
      <c r="H29" s="28">
        <f>+D29+E29-F29</f>
        <v>-120.0399999999413</v>
      </c>
      <c r="I29" s="32"/>
      <c r="K29" s="10">
        <f>3.46+28381.94-2914.42+3681.79</f>
        <v>29152.769999999997</v>
      </c>
    </row>
    <row r="30" spans="3:11" ht="13.5" customHeight="1" thickBot="1">
      <c r="C30" s="26" t="s">
        <v>41</v>
      </c>
      <c r="D30" s="27">
        <v>349.90999999998257</v>
      </c>
      <c r="E30" s="31"/>
      <c r="F30" s="31">
        <v>498.22</v>
      </c>
      <c r="G30" s="28"/>
      <c r="H30" s="28">
        <f>+D30+E30-F30</f>
        <v>-148.31000000001745</v>
      </c>
      <c r="I30" s="32"/>
      <c r="K30" s="10">
        <f>1358.19+10394.77-1014.49+421.22+7499.88-1476.63+0.67</f>
        <v>17183.609999999997</v>
      </c>
    </row>
    <row r="31" spans="3:11" ht="13.5" hidden="1" customHeight="1" thickBot="1">
      <c r="C31" s="26" t="s">
        <v>42</v>
      </c>
      <c r="D31" s="27"/>
      <c r="E31" s="31"/>
      <c r="F31" s="31"/>
      <c r="G31" s="28"/>
      <c r="H31" s="28">
        <f>+D31+E31-F31</f>
        <v>0</v>
      </c>
      <c r="I31" s="33"/>
      <c r="K31" s="10">
        <f>0.01+0.03+351.62+1084.14-115.81</f>
        <v>1319.9900000000002</v>
      </c>
    </row>
    <row r="32" spans="3:11" ht="13.5" customHeight="1" thickBot="1">
      <c r="C32" s="26" t="s">
        <v>43</v>
      </c>
      <c r="D32" s="34">
        <f>SUM(D27:D31)</f>
        <v>4022.7999999997051</v>
      </c>
      <c r="E32" s="35">
        <f>SUM(E27:E31)</f>
        <v>0</v>
      </c>
      <c r="F32" s="35">
        <f>SUM(F27:F31)</f>
        <v>3805.5199999999995</v>
      </c>
      <c r="G32" s="35">
        <f>SUM(G27:G31)</f>
        <v>0</v>
      </c>
      <c r="H32" s="35">
        <f>SUM(H27:H31)</f>
        <v>217.27999999970507</v>
      </c>
      <c r="I32" s="36"/>
    </row>
    <row r="33" spans="3:11" ht="13.5" customHeight="1" thickBot="1">
      <c r="C33" s="37" t="s">
        <v>44</v>
      </c>
      <c r="D33" s="37"/>
      <c r="E33" s="37"/>
      <c r="F33" s="37"/>
      <c r="G33" s="37"/>
      <c r="H33" s="37"/>
      <c r="I33" s="37"/>
    </row>
    <row r="34" spans="3:11" ht="50.25" customHeight="1" thickBot="1">
      <c r="C34" s="38" t="s">
        <v>29</v>
      </c>
      <c r="D34" s="21" t="s">
        <v>30</v>
      </c>
      <c r="E34" s="22" t="s">
        <v>31</v>
      </c>
      <c r="F34" s="22" t="s">
        <v>32</v>
      </c>
      <c r="G34" s="22" t="s">
        <v>33</v>
      </c>
      <c r="H34" s="22" t="s">
        <v>34</v>
      </c>
      <c r="I34" s="39" t="s">
        <v>45</v>
      </c>
    </row>
    <row r="35" spans="3:11" ht="23.25" customHeight="1" thickBot="1">
      <c r="C35" s="20" t="s">
        <v>46</v>
      </c>
      <c r="D35" s="40">
        <v>90689.500000000116</v>
      </c>
      <c r="E35" s="41">
        <v>564043.68000000005</v>
      </c>
      <c r="F35" s="41">
        <v>584346.67000000004</v>
      </c>
      <c r="G35" s="41">
        <f>+E35</f>
        <v>564043.68000000005</v>
      </c>
      <c r="H35" s="41">
        <f>+D35+E35-F35</f>
        <v>70386.510000000126</v>
      </c>
      <c r="I35" s="42" t="s">
        <v>47</v>
      </c>
      <c r="J35" s="43">
        <f>18.31-0.06+70.29-0.21+47373.57-21.14-D35</f>
        <v>-43248.740000000114</v>
      </c>
      <c r="K35" s="43">
        <f>490.04+1955.35+73615.72-H35</f>
        <v>5674.5999999998749</v>
      </c>
    </row>
    <row r="36" spans="3:11" ht="14.25" customHeight="1" thickBot="1">
      <c r="C36" s="26" t="s">
        <v>48</v>
      </c>
      <c r="D36" s="27">
        <v>20053.799999999945</v>
      </c>
      <c r="E36" s="28">
        <v>125147.04</v>
      </c>
      <c r="F36" s="28">
        <v>129594.36</v>
      </c>
      <c r="G36" s="41">
        <v>60659.44</v>
      </c>
      <c r="H36" s="41">
        <f t="shared" ref="H36:H45" si="0">+D36+E36-F36</f>
        <v>15606.479999999938</v>
      </c>
      <c r="I36" s="44"/>
    </row>
    <row r="37" spans="3:11" ht="13.5" hidden="1" customHeight="1" thickBot="1">
      <c r="C37" s="38" t="s">
        <v>49</v>
      </c>
      <c r="D37" s="45">
        <v>0</v>
      </c>
      <c r="E37" s="28"/>
      <c r="F37" s="28"/>
      <c r="G37" s="41"/>
      <c r="H37" s="41">
        <f t="shared" si="0"/>
        <v>0</v>
      </c>
      <c r="I37" s="46"/>
    </row>
    <row r="38" spans="3:11" ht="12.75" hidden="1" customHeight="1" thickBot="1">
      <c r="C38" s="26" t="s">
        <v>50</v>
      </c>
      <c r="D38" s="27">
        <v>0</v>
      </c>
      <c r="E38" s="28"/>
      <c r="F38" s="28"/>
      <c r="G38" s="41"/>
      <c r="H38" s="41">
        <f t="shared" si="0"/>
        <v>0</v>
      </c>
      <c r="I38" s="46" t="s">
        <v>51</v>
      </c>
    </row>
    <row r="39" spans="3:11" ht="29.25" customHeight="1" thickBot="1">
      <c r="C39" s="26" t="s">
        <v>52</v>
      </c>
      <c r="D39" s="27">
        <v>1501.1800000000112</v>
      </c>
      <c r="E39" s="28"/>
      <c r="F39" s="28">
        <v>1632.55</v>
      </c>
      <c r="G39" s="41"/>
      <c r="H39" s="41">
        <f t="shared" si="0"/>
        <v>-131.36999999998875</v>
      </c>
      <c r="I39" s="47" t="s">
        <v>53</v>
      </c>
      <c r="J39" s="10">
        <f>2864.67+7799.29-4.75</f>
        <v>10659.21</v>
      </c>
      <c r="K39" s="10">
        <f>1199.67+3860.57+11754.24</f>
        <v>16814.48</v>
      </c>
    </row>
    <row r="40" spans="3:11" ht="27.75" customHeight="1" thickBot="1">
      <c r="C40" s="26" t="s">
        <v>54</v>
      </c>
      <c r="D40" s="27">
        <v>1495.8100000000031</v>
      </c>
      <c r="E40" s="31">
        <v>9335.7000000000007</v>
      </c>
      <c r="F40" s="31">
        <v>9662.67</v>
      </c>
      <c r="G40" s="41">
        <v>5589</v>
      </c>
      <c r="H40" s="41">
        <f t="shared" si="0"/>
        <v>1168.8400000000038</v>
      </c>
      <c r="I40" s="47" t="s">
        <v>55</v>
      </c>
    </row>
    <row r="41" spans="3:11" ht="13.5" customHeight="1" thickBot="1">
      <c r="C41" s="38" t="s">
        <v>56</v>
      </c>
      <c r="D41" s="27">
        <v>482.21000000001027</v>
      </c>
      <c r="E41" s="31"/>
      <c r="F41" s="31">
        <v>404.08</v>
      </c>
      <c r="G41" s="41"/>
      <c r="H41" s="41">
        <f t="shared" si="0"/>
        <v>78.130000000010284</v>
      </c>
      <c r="I41" s="46"/>
    </row>
    <row r="42" spans="3:11" ht="13.5" customHeight="1" thickBot="1">
      <c r="C42" s="38" t="s">
        <v>57</v>
      </c>
      <c r="D42" s="27">
        <v>1.0118128557223827E-11</v>
      </c>
      <c r="E42" s="31"/>
      <c r="F42" s="31"/>
      <c r="G42" s="41"/>
      <c r="H42" s="41">
        <f t="shared" si="0"/>
        <v>1.0118128557223827E-11</v>
      </c>
      <c r="I42" s="46"/>
      <c r="J42" s="10">
        <f>176.54+87.42</f>
        <v>263.95999999999998</v>
      </c>
      <c r="K42" s="10">
        <f>5945.76+1606.5</f>
        <v>7552.26</v>
      </c>
    </row>
    <row r="43" spans="3:11" ht="13.5" customHeight="1" thickBot="1">
      <c r="C43" s="38" t="s">
        <v>58</v>
      </c>
      <c r="D43" s="27">
        <v>1114.9000000000033</v>
      </c>
      <c r="E43" s="31">
        <f>12971.71+1101.77</f>
        <v>14073.48</v>
      </c>
      <c r="F43" s="31">
        <f>10218.65+712.56</f>
        <v>10931.21</v>
      </c>
      <c r="G43" s="41">
        <f>+E43</f>
        <v>14073.48</v>
      </c>
      <c r="H43" s="41">
        <f t="shared" si="0"/>
        <v>4257.1700000000037</v>
      </c>
      <c r="I43" s="46" t="s">
        <v>59</v>
      </c>
    </row>
    <row r="44" spans="3:11" ht="13.5" customHeight="1" thickBot="1">
      <c r="C44" s="38" t="s">
        <v>60</v>
      </c>
      <c r="D44" s="27">
        <v>496.89</v>
      </c>
      <c r="E44" s="31">
        <f>244.46+884.8</f>
        <v>1129.26</v>
      </c>
      <c r="F44" s="31">
        <f>92.39+2021.74+906.43</f>
        <v>3020.56</v>
      </c>
      <c r="G44" s="41">
        <f>+E44</f>
        <v>1129.26</v>
      </c>
      <c r="H44" s="41">
        <f t="shared" si="0"/>
        <v>-1394.4099999999999</v>
      </c>
      <c r="I44" s="46"/>
    </row>
    <row r="45" spans="3:11" ht="13.5" customHeight="1" thickBot="1">
      <c r="C45" s="26" t="s">
        <v>61</v>
      </c>
      <c r="D45" s="48">
        <v>6341.5199999999895</v>
      </c>
      <c r="E45" s="31">
        <v>39360.6</v>
      </c>
      <c r="F45" s="31">
        <v>40791</v>
      </c>
      <c r="G45" s="41">
        <v>33128.46</v>
      </c>
      <c r="H45" s="41">
        <f t="shared" si="0"/>
        <v>4911.1199999999881</v>
      </c>
      <c r="I45" s="47" t="s">
        <v>62</v>
      </c>
    </row>
    <row r="46" spans="3:11" s="50" customFormat="1" ht="13.5" customHeight="1" thickBot="1">
      <c r="C46" s="26" t="s">
        <v>43</v>
      </c>
      <c r="D46" s="34">
        <f>SUM(D35:D45)</f>
        <v>122175.81000000008</v>
      </c>
      <c r="E46" s="35">
        <f>SUM(E35:E45)</f>
        <v>753089.76</v>
      </c>
      <c r="F46" s="35">
        <f>SUM(F35:F45)</f>
        <v>780383.10000000009</v>
      </c>
      <c r="G46" s="35">
        <f>SUM(G35:G45)</f>
        <v>678623.32000000007</v>
      </c>
      <c r="H46" s="35">
        <f>SUM(H35:H45)</f>
        <v>94882.470000000088</v>
      </c>
      <c r="I46" s="49"/>
    </row>
    <row r="47" spans="3:11" ht="13.5" customHeight="1" thickBot="1">
      <c r="C47" s="51" t="s">
        <v>63</v>
      </c>
      <c r="D47" s="51"/>
      <c r="E47" s="51"/>
      <c r="F47" s="51"/>
      <c r="G47" s="51"/>
      <c r="H47" s="51"/>
      <c r="I47" s="51"/>
    </row>
    <row r="48" spans="3:11" ht="42" customHeight="1" thickBot="1">
      <c r="C48" s="52" t="s">
        <v>64</v>
      </c>
      <c r="D48" s="53" t="s">
        <v>65</v>
      </c>
      <c r="E48" s="53"/>
      <c r="F48" s="53"/>
      <c r="G48" s="53"/>
      <c r="H48" s="53"/>
      <c r="I48" s="54" t="s">
        <v>66</v>
      </c>
    </row>
    <row r="49" spans="3:8" ht="24" customHeight="1">
      <c r="C49" s="55" t="s">
        <v>67</v>
      </c>
      <c r="D49" s="55"/>
      <c r="E49" s="55"/>
      <c r="F49" s="55"/>
      <c r="G49" s="55"/>
      <c r="H49" s="56">
        <f>+H32+H46</f>
        <v>95099.749999999796</v>
      </c>
    </row>
    <row r="50" spans="3:8" ht="15" hidden="1">
      <c r="C50" s="58" t="s">
        <v>68</v>
      </c>
      <c r="D50" s="58"/>
    </row>
    <row r="51" spans="3:8" ht="12.75" hidden="1" customHeight="1">
      <c r="C51" s="59" t="s">
        <v>69</v>
      </c>
    </row>
    <row r="52" spans="3:8">
      <c r="C52" s="10"/>
      <c r="D52" s="10"/>
      <c r="E52" s="10"/>
      <c r="F52" s="10"/>
      <c r="G52" s="10"/>
      <c r="H52" s="10"/>
    </row>
    <row r="53" spans="3:8" ht="15" hidden="1" customHeight="1">
      <c r="C53" s="58"/>
      <c r="D53" s="60">
        <f>+D35+D36+D40</f>
        <v>112239.11000000006</v>
      </c>
      <c r="E53" s="60">
        <f>+E35+E36+E40</f>
        <v>698526.42</v>
      </c>
      <c r="F53" s="60">
        <f>+F35+F36+F40</f>
        <v>723603.70000000007</v>
      </c>
      <c r="G53" s="60">
        <f>+G35+G36+G40</f>
        <v>630292.12000000011</v>
      </c>
      <c r="H53" s="60">
        <f>+H35+H36+H40</f>
        <v>87161.830000000075</v>
      </c>
    </row>
    <row r="54" spans="3:8" hidden="1">
      <c r="D54" s="61"/>
      <c r="E54" s="61"/>
      <c r="F54" s="61"/>
      <c r="H54" s="57">
        <f>18971.02+5936.56+1403.61+51.04+2604.58+17558.48+84378.55+10600.97+3055.84+839.2</f>
        <v>145399.85</v>
      </c>
    </row>
    <row r="55" spans="3:8">
      <c r="C55" s="57" t="s">
        <v>70</v>
      </c>
      <c r="E55" s="61">
        <f>+E46+E32+35165</f>
        <v>788254.76</v>
      </c>
      <c r="F55" s="61"/>
      <c r="G55" s="61">
        <f>+G46+G32</f>
        <v>678623.32000000007</v>
      </c>
    </row>
    <row r="56" spans="3:8">
      <c r="H56" s="61"/>
    </row>
  </sheetData>
  <mergeCells count="10">
    <mergeCell ref="C33:I33"/>
    <mergeCell ref="I35:I36"/>
    <mergeCell ref="C47:I47"/>
    <mergeCell ref="D48:H48"/>
    <mergeCell ref="C21:I21"/>
    <mergeCell ref="C22:I22"/>
    <mergeCell ref="C23:I23"/>
    <mergeCell ref="C24:I24"/>
    <mergeCell ref="C26:I26"/>
    <mergeCell ref="I27:I31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31"/>
  <sheetViews>
    <sheetView topLeftCell="A17" zoomScaleNormal="100" zoomScaleSheetLayoutView="120" workbookViewId="0">
      <selection activeCell="D51" sqref="D51"/>
    </sheetView>
  </sheetViews>
  <sheetFormatPr defaultRowHeight="15"/>
  <cols>
    <col min="1" max="1" width="4.5703125" customWidth="1"/>
    <col min="2" max="2" width="12.42578125" customWidth="1"/>
    <col min="3" max="3" width="13.42578125" hidden="1" customWidth="1"/>
    <col min="4" max="4" width="12.140625" customWidth="1"/>
    <col min="5" max="5" width="13.5703125" customWidth="1"/>
    <col min="6" max="6" width="13.42578125" customWidth="1"/>
    <col min="7" max="7" width="14.42578125" customWidth="1"/>
    <col min="8" max="8" width="15.140625" customWidth="1"/>
    <col min="9" max="9" width="14.42578125" customWidth="1"/>
  </cols>
  <sheetData>
    <row r="13" spans="1:9">
      <c r="A13" s="1" t="s">
        <v>0</v>
      </c>
      <c r="B13" s="1"/>
      <c r="C13" s="1"/>
      <c r="D13" s="1"/>
      <c r="E13" s="1"/>
      <c r="F13" s="1"/>
      <c r="G13" s="1"/>
      <c r="H13" s="1"/>
      <c r="I13" s="1"/>
    </row>
    <row r="14" spans="1:9">
      <c r="A14" s="1" t="s">
        <v>1</v>
      </c>
      <c r="B14" s="1"/>
      <c r="C14" s="1"/>
      <c r="D14" s="1"/>
      <c r="E14" s="1"/>
      <c r="F14" s="1"/>
      <c r="G14" s="1"/>
      <c r="H14" s="1"/>
      <c r="I14" s="1"/>
    </row>
    <row r="15" spans="1:9">
      <c r="A15" s="1" t="s">
        <v>2</v>
      </c>
      <c r="B15" s="1"/>
      <c r="C15" s="1"/>
      <c r="D15" s="1"/>
      <c r="E15" s="1"/>
      <c r="F15" s="1"/>
      <c r="G15" s="1"/>
      <c r="H15" s="1"/>
      <c r="I15" s="1"/>
    </row>
    <row r="16" spans="1:9" ht="60">
      <c r="A16" s="2" t="s">
        <v>3</v>
      </c>
      <c r="B16" s="2" t="s">
        <v>4</v>
      </c>
      <c r="C16" s="2" t="s">
        <v>5</v>
      </c>
      <c r="D16" s="2" t="s">
        <v>6</v>
      </c>
      <c r="E16" s="2" t="s">
        <v>7</v>
      </c>
      <c r="F16" s="3" t="s">
        <v>8</v>
      </c>
      <c r="G16" s="3" t="s">
        <v>9</v>
      </c>
      <c r="H16" s="2" t="s">
        <v>10</v>
      </c>
      <c r="I16" s="2" t="s">
        <v>11</v>
      </c>
    </row>
    <row r="17" spans="1:9">
      <c r="A17" s="4" t="s">
        <v>12</v>
      </c>
      <c r="B17" s="5">
        <v>43.19592999999999</v>
      </c>
      <c r="C17" s="5"/>
      <c r="D17" s="5">
        <v>125.14704</v>
      </c>
      <c r="E17" s="5">
        <v>129.59435999999999</v>
      </c>
      <c r="F17" s="5">
        <v>35.164999999999999</v>
      </c>
      <c r="G17" s="5">
        <v>60.659439999999996</v>
      </c>
      <c r="H17" s="5">
        <v>15.606479999999999</v>
      </c>
      <c r="I17" s="6">
        <f>B17+D17+F17-G17</f>
        <v>142.84852999999998</v>
      </c>
    </row>
    <row r="19" spans="1:9">
      <c r="A19" t="s">
        <v>13</v>
      </c>
    </row>
    <row r="20" spans="1:9">
      <c r="A20" t="s">
        <v>14</v>
      </c>
    </row>
    <row r="21" spans="1:9">
      <c r="A21" t="s">
        <v>15</v>
      </c>
    </row>
    <row r="22" spans="1:9">
      <c r="A22" t="s">
        <v>16</v>
      </c>
    </row>
    <row r="23" spans="1:9" ht="16.7" customHeight="1">
      <c r="A23" t="s">
        <v>17</v>
      </c>
      <c r="D23" s="7"/>
      <c r="E23" s="7"/>
      <c r="F23" s="7"/>
      <c r="G23" s="8"/>
    </row>
    <row r="24" spans="1:9">
      <c r="A24" t="s">
        <v>18</v>
      </c>
    </row>
    <row r="25" spans="1:9">
      <c r="A25" t="s">
        <v>19</v>
      </c>
    </row>
    <row r="26" spans="1:9">
      <c r="A26" t="s">
        <v>20</v>
      </c>
    </row>
    <row r="27" spans="1:9">
      <c r="A27" t="s">
        <v>21</v>
      </c>
    </row>
    <row r="28" spans="1:9">
      <c r="A28" t="s">
        <v>22</v>
      </c>
      <c r="I28" s="7"/>
    </row>
    <row r="29" spans="1:9">
      <c r="A29" t="s">
        <v>23</v>
      </c>
      <c r="I29" s="7"/>
    </row>
    <row r="30" spans="1:9">
      <c r="A30" t="s">
        <v>24</v>
      </c>
      <c r="I30" s="7"/>
    </row>
    <row r="31" spans="1:9">
      <c r="I31" s="7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Молодежная2</vt:lpstr>
      <vt:lpstr>текущ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2024-03-05T12:06:40Z</dcterms:created>
  <dcterms:modified xsi:type="dcterms:W3CDTF">2024-03-05T12:07:33Z</dcterms:modified>
</cp:coreProperties>
</file>