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Парковая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58" i="2"/>
  <c r="H54"/>
  <c r="F53"/>
  <c r="E53"/>
  <c r="D53"/>
  <c r="D46"/>
  <c r="D59" s="1"/>
  <c r="H45"/>
  <c r="G44"/>
  <c r="F44"/>
  <c r="H44" s="1"/>
  <c r="F43"/>
  <c r="F46" s="1"/>
  <c r="E43"/>
  <c r="E46" s="1"/>
  <c r="E55" s="1"/>
  <c r="K42"/>
  <c r="J42"/>
  <c r="H42"/>
  <c r="H41"/>
  <c r="H40"/>
  <c r="K39"/>
  <c r="J39"/>
  <c r="H39"/>
  <c r="H38"/>
  <c r="H37"/>
  <c r="H36"/>
  <c r="K35"/>
  <c r="J35"/>
  <c r="H35"/>
  <c r="H53" s="1"/>
  <c r="G35"/>
  <c r="G53" s="1"/>
  <c r="G32"/>
  <c r="E32"/>
  <c r="D32"/>
  <c r="K31"/>
  <c r="H31"/>
  <c r="K30"/>
  <c r="H30"/>
  <c r="F30"/>
  <c r="K29"/>
  <c r="H29"/>
  <c r="K28"/>
  <c r="H28"/>
  <c r="F28"/>
  <c r="F32" s="1"/>
  <c r="K27"/>
  <c r="H27"/>
  <c r="H32" s="1"/>
  <c r="I17" i="1"/>
  <c r="D17"/>
  <c r="H46" i="2" l="1"/>
  <c r="H49" s="1"/>
  <c r="H43"/>
  <c r="G43"/>
  <c r="G46" s="1"/>
  <c r="G55" s="1"/>
</calcChain>
</file>

<file path=xl/sharedStrings.xml><?xml version="1.0" encoding="utf-8"?>
<sst xmlns="http://schemas.openxmlformats.org/spreadsheetml/2006/main" count="78" uniqueCount="72">
  <si>
    <t>ОТЧЕТ</t>
  </si>
  <si>
    <t>по выполнению плана текущего ремонта жилого дома</t>
  </si>
  <si>
    <t>№ 1 по ул. Парковая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</si>
  <si>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</si>
  <si>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</si>
  <si>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</si>
  <si>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</si>
  <si>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</si>
  <si>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</si>
  <si>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</si>
  <si>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</si>
  <si>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</si>
  <si>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</si>
  <si>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60.10 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</si>
  <si>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</si>
  <si>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- 3.21 т.р.</t>
  </si>
  <si>
    <t>Ремонт тепловых сетей,тепловых пунктов и систем теплопотребления - 5.38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</si>
  <si>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</si>
  <si>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- 19.80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</si>
  <si>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</si>
  <si>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</si>
  <si>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- 5.74  т.р.</t>
  </si>
  <si>
    <t>Аварийные работы - 6.57т.р.</t>
  </si>
  <si>
    <t>Расходные материалы - 0.42 т.р.</t>
  </si>
  <si>
    <t>изготовление и установка откидного пандуса - 18.98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</si>
  <si>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</si>
  <si>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</si>
  <si>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</si>
  <si>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Парковая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</si>
  <si>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</si>
  <si>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</si>
  <si>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</si>
  <si>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</si>
  <si>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2022г.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</si>
  <si>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</si>
  <si>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</si>
  <si>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</si>
  <si>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</si>
  <si>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</si>
  <si>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</si>
  <si>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</si>
  <si>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</si>
  <si>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</si>
  <si>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</si>
  <si>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Перечислено поставщику услуг в 2023г. (руб.)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</si>
  <si>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</si>
  <si>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</si>
  <si>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</si>
  <si>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Н/2011-107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</si>
  <si>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</si>
  <si>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</si>
  <si>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</si>
  <si>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</si>
  <si>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</si>
  <si>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</si>
  <si>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</si>
  <si>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</si>
  <si>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</si>
  <si>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</si>
  <si>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</si>
  <si>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</si>
  <si>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</si>
  <si>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</si>
  <si>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</si>
  <si>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</si>
  <si>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35165,00 руб. </t>
  </si>
  <si>
    <t>ООО "Икс-Трим", АО "Эр-телеком холдинг", ООО "СкайНэт",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</si>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</sst>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3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5" fillId="0" borderId="0" xfId="2" applyNumberFormat="1" applyFill="1"/>
    <xf numFmtId="4" fontId="7" fillId="4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3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0" fontId="12" fillId="0" borderId="9" xfId="2" applyFont="1" applyFill="1" applyBorder="1" applyAlignment="1">
      <alignment horizontal="center" vertical="top" wrapText="1"/>
    </xf>
    <xf numFmtId="2" fontId="12" fillId="3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0" fontId="12" fillId="0" borderId="0" xfId="2" applyFont="1" applyFill="1" applyBorder="1"/>
    <xf numFmtId="0" fontId="14" fillId="0" borderId="0" xfId="2" applyFont="1" applyFill="1"/>
    <xf numFmtId="4" fontId="16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C23" workbookViewId="0">
      <selection activeCell="E55" sqref="E55"/>
    </sheetView>
  </sheetViews>
  <sheetFormatPr defaultRowHeight="12.75"/>
  <cols>
    <col min="1" max="1" width="3.42578125" style="14" hidden="1" customWidth="1"/>
    <col min="2" max="2" width="9.140625" style="14" hidden="1" customWidth="1"/>
    <col min="3" max="3" width="28.28515625" style="61" customWidth="1"/>
    <col min="4" max="4" width="13" style="61" customWidth="1"/>
    <col min="5" max="5" width="11.85546875" style="61" customWidth="1"/>
    <col min="6" max="6" width="13.28515625" style="61" customWidth="1"/>
    <col min="7" max="7" width="11.85546875" style="61" customWidth="1"/>
    <col min="8" max="8" width="12.85546875" style="61" customWidth="1"/>
    <col min="9" max="9" width="27.28515625" style="61" customWidth="1"/>
    <col min="10" max="10" width="10.140625" style="14" hidden="1" customWidth="1"/>
    <col min="11" max="11" width="9.5703125" style="14" hidden="1" customWidth="1"/>
    <col min="12" max="16384" width="9.140625" style="14"/>
  </cols>
  <sheetData>
    <row r="1" spans="3:9" ht="12.75" hidden="1" customHeight="1">
      <c r="C1" s="13"/>
      <c r="D1" s="13"/>
      <c r="E1" s="13"/>
      <c r="F1" s="13"/>
      <c r="G1" s="13"/>
      <c r="H1" s="13"/>
      <c r="I1" s="13"/>
    </row>
    <row r="2" spans="3:9" ht="13.5" hidden="1" customHeight="1" thickBot="1">
      <c r="C2" s="13"/>
      <c r="D2" s="13"/>
      <c r="E2" s="13" t="s">
        <v>25</v>
      </c>
      <c r="F2" s="13"/>
      <c r="G2" s="13"/>
      <c r="H2" s="13"/>
      <c r="I2" s="13"/>
    </row>
    <row r="3" spans="3:9" ht="13.5" hidden="1" customHeight="1" thickBot="1">
      <c r="C3" s="15"/>
      <c r="D3" s="16"/>
      <c r="E3" s="17"/>
      <c r="F3" s="17"/>
      <c r="G3" s="17"/>
      <c r="H3" s="17"/>
      <c r="I3" s="18"/>
    </row>
    <row r="4" spans="3:9" ht="12.75" hidden="1" customHeight="1">
      <c r="C4" s="19"/>
      <c r="D4" s="19"/>
      <c r="E4" s="20"/>
      <c r="F4" s="20"/>
      <c r="G4" s="20"/>
      <c r="H4" s="20"/>
      <c r="I4" s="20"/>
    </row>
    <row r="5" spans="3:9" ht="12.75" customHeight="1">
      <c r="C5" s="19"/>
      <c r="D5" s="19"/>
      <c r="E5" s="20"/>
      <c r="F5" s="20"/>
      <c r="G5" s="20"/>
      <c r="H5" s="20"/>
      <c r="I5" s="20"/>
    </row>
    <row r="6" spans="3:9" ht="12.75" customHeight="1">
      <c r="C6" s="19"/>
      <c r="D6" s="19"/>
      <c r="E6" s="20"/>
      <c r="F6" s="20"/>
      <c r="G6" s="20"/>
      <c r="H6" s="20"/>
      <c r="I6" s="20"/>
    </row>
    <row r="7" spans="3:9" ht="12.75" customHeight="1">
      <c r="C7" s="19"/>
      <c r="D7" s="19"/>
      <c r="E7" s="20"/>
      <c r="F7" s="20"/>
      <c r="G7" s="20"/>
      <c r="H7" s="20"/>
      <c r="I7" s="20"/>
    </row>
    <row r="8" spans="3:9" ht="12.75" customHeight="1">
      <c r="C8" s="19"/>
      <c r="D8" s="19"/>
      <c r="E8" s="20"/>
      <c r="F8" s="20"/>
      <c r="G8" s="20"/>
      <c r="H8" s="20"/>
      <c r="I8" s="20"/>
    </row>
    <row r="9" spans="3:9" ht="12.75" customHeight="1">
      <c r="C9" s="19"/>
      <c r="D9" s="19"/>
      <c r="E9" s="20"/>
      <c r="F9" s="20"/>
      <c r="G9" s="20"/>
      <c r="H9" s="20"/>
      <c r="I9" s="20"/>
    </row>
    <row r="10" spans="3:9" ht="12.75" customHeight="1">
      <c r="C10" s="19"/>
      <c r="D10" s="19"/>
      <c r="E10" s="20"/>
      <c r="F10" s="20"/>
      <c r="G10" s="20"/>
      <c r="H10" s="20"/>
      <c r="I10" s="20"/>
    </row>
    <row r="11" spans="3:9" ht="12.75" customHeight="1">
      <c r="C11" s="19"/>
      <c r="D11" s="19"/>
      <c r="E11" s="20"/>
      <c r="F11" s="20"/>
      <c r="G11" s="20"/>
      <c r="H11" s="20"/>
      <c r="I11" s="20"/>
    </row>
    <row r="12" spans="3:9" ht="12.75" customHeight="1">
      <c r="C12" s="19"/>
      <c r="D12" s="19"/>
      <c r="E12" s="20"/>
      <c r="F12" s="20"/>
      <c r="G12" s="20"/>
      <c r="H12" s="20"/>
      <c r="I12" s="20"/>
    </row>
    <row r="13" spans="3:9" ht="12.75" customHeight="1">
      <c r="C13" s="19"/>
      <c r="D13" s="19"/>
      <c r="E13" s="20"/>
      <c r="F13" s="20"/>
      <c r="G13" s="20"/>
      <c r="H13" s="20"/>
      <c r="I13" s="20"/>
    </row>
    <row r="14" spans="3:9" ht="12.75" customHeight="1">
      <c r="C14" s="19"/>
      <c r="D14" s="19"/>
      <c r="E14" s="20"/>
      <c r="F14" s="20"/>
      <c r="G14" s="20"/>
      <c r="H14" s="20"/>
      <c r="I14" s="20"/>
    </row>
    <row r="15" spans="3:9" ht="12.75" customHeight="1">
      <c r="C15" s="19"/>
      <c r="D15" s="19"/>
      <c r="E15" s="20"/>
      <c r="F15" s="20"/>
      <c r="G15" s="20"/>
      <c r="H15" s="20"/>
      <c r="I15" s="20"/>
    </row>
    <row r="16" spans="3:9" ht="12.75" customHeight="1">
      <c r="C16" s="19"/>
      <c r="D16" s="19"/>
      <c r="E16" s="20"/>
      <c r="F16" s="20"/>
      <c r="G16" s="20"/>
      <c r="H16" s="20"/>
      <c r="I16" s="20"/>
    </row>
    <row r="17" spans="3:14" ht="12.75" customHeight="1">
      <c r="C17" s="19"/>
      <c r="D17" s="19"/>
      <c r="E17" s="20"/>
      <c r="F17" s="20"/>
      <c r="G17" s="20"/>
      <c r="H17" s="20"/>
      <c r="I17" s="20"/>
    </row>
    <row r="18" spans="3:14" ht="12.75" customHeight="1">
      <c r="C18" s="19"/>
      <c r="D18" s="19"/>
      <c r="E18" s="20"/>
      <c r="F18" s="20"/>
      <c r="G18" s="20"/>
      <c r="H18" s="20"/>
      <c r="I18" s="20"/>
    </row>
    <row r="19" spans="3:14" ht="12.75" customHeight="1">
      <c r="C19" s="19"/>
      <c r="D19" s="19"/>
      <c r="E19" s="20"/>
      <c r="F19" s="20"/>
      <c r="G19" s="20"/>
      <c r="H19" s="20"/>
      <c r="I19" s="20"/>
    </row>
    <row r="20" spans="3:14" ht="12.75" customHeight="1">
      <c r="C20" s="19"/>
      <c r="D20" s="19"/>
      <c r="E20" s="20"/>
      <c r="F20" s="20"/>
      <c r="G20" s="20"/>
      <c r="H20" s="20"/>
      <c r="I20" s="20"/>
    </row>
    <row r="21" spans="3:14" ht="14.25">
      <c r="C21" s="21" t="s">
        <v>26</v>
      </c>
      <c r="D21" s="21"/>
      <c r="E21" s="21"/>
      <c r="F21" s="21"/>
      <c r="G21" s="21"/>
      <c r="H21" s="21"/>
      <c r="I21" s="21"/>
    </row>
    <row r="22" spans="3:14">
      <c r="C22" s="22" t="s">
        <v>27</v>
      </c>
      <c r="D22" s="22"/>
      <c r="E22" s="22"/>
      <c r="F22" s="22"/>
      <c r="G22" s="22"/>
      <c r="H22" s="22"/>
      <c r="I22" s="22"/>
    </row>
    <row r="23" spans="3:14">
      <c r="C23" s="22" t="s">
        <v>28</v>
      </c>
      <c r="D23" s="22"/>
      <c r="E23" s="22"/>
      <c r="F23" s="22"/>
      <c r="G23" s="22"/>
      <c r="H23" s="22"/>
      <c r="I23" s="22"/>
    </row>
    <row r="24" spans="3:14" ht="6" customHeight="1" thickBot="1">
      <c r="C24" s="23"/>
      <c r="D24" s="23"/>
      <c r="E24" s="23"/>
      <c r="F24" s="23"/>
      <c r="G24" s="23"/>
      <c r="H24" s="23"/>
      <c r="I24" s="23"/>
    </row>
    <row r="25" spans="3:14" ht="51" customHeight="1" thickBot="1">
      <c r="C25" s="24" t="s">
        <v>29</v>
      </c>
      <c r="D25" s="25" t="s">
        <v>30</v>
      </c>
      <c r="E25" s="26" t="s">
        <v>31</v>
      </c>
      <c r="F25" s="26" t="s">
        <v>32</v>
      </c>
      <c r="G25" s="26" t="s">
        <v>33</v>
      </c>
      <c r="H25" s="26" t="s">
        <v>30</v>
      </c>
      <c r="I25" s="25" t="s">
        <v>34</v>
      </c>
    </row>
    <row r="26" spans="3:14" ht="13.5" customHeight="1" thickBot="1">
      <c r="C26" s="27" t="s">
        <v>35</v>
      </c>
      <c r="D26" s="28"/>
      <c r="E26" s="28"/>
      <c r="F26" s="28"/>
      <c r="G26" s="28"/>
      <c r="H26" s="28"/>
      <c r="I26" s="29"/>
    </row>
    <row r="27" spans="3:14" ht="13.5" customHeight="1" thickBot="1">
      <c r="C27" s="30" t="s">
        <v>36</v>
      </c>
      <c r="D27" s="31">
        <v>149330.91</v>
      </c>
      <c r="E27" s="32"/>
      <c r="F27" s="32">
        <v>99047.24</v>
      </c>
      <c r="G27" s="32"/>
      <c r="H27" s="32">
        <f>+D27+E27-F27</f>
        <v>50283.67</v>
      </c>
      <c r="I27" s="33" t="s">
        <v>37</v>
      </c>
      <c r="K27" s="34">
        <f>34287.69+32410.26+13252.6+466824.66</f>
        <v>546775.21</v>
      </c>
    </row>
    <row r="28" spans="3:14" ht="13.5" customHeight="1" thickBot="1">
      <c r="C28" s="30" t="s">
        <v>38</v>
      </c>
      <c r="D28" s="31">
        <v>92954.669999999984</v>
      </c>
      <c r="E28" s="35"/>
      <c r="F28" s="35">
        <f>19312.15+2219.87+11559.58</f>
        <v>33091.599999999999</v>
      </c>
      <c r="G28" s="32"/>
      <c r="H28" s="32">
        <f>+D28+E28-F28</f>
        <v>59863.069999999985</v>
      </c>
      <c r="I28" s="36"/>
      <c r="K28" s="34">
        <f>3562.57+16745.44+9648.3+205657.74-1005.04</f>
        <v>234609.00999999998</v>
      </c>
    </row>
    <row r="29" spans="3:14" ht="13.5" customHeight="1" thickBot="1">
      <c r="C29" s="30" t="s">
        <v>39</v>
      </c>
      <c r="D29" s="31">
        <v>56049.8</v>
      </c>
      <c r="E29" s="35"/>
      <c r="F29" s="35">
        <v>20205.64</v>
      </c>
      <c r="G29" s="32"/>
      <c r="H29" s="32">
        <f>+D29+E29-F29</f>
        <v>35844.160000000003</v>
      </c>
      <c r="I29" s="36"/>
      <c r="K29" s="34">
        <f>2138.38+109641.97-366.17+14349.73</f>
        <v>125763.91</v>
      </c>
    </row>
    <row r="30" spans="3:14" ht="13.5" customHeight="1" thickBot="1">
      <c r="C30" s="30" t="s">
        <v>40</v>
      </c>
      <c r="D30" s="31">
        <v>36724.920000000027</v>
      </c>
      <c r="E30" s="35"/>
      <c r="F30" s="35">
        <f>0.5+13003.86</f>
        <v>13004.36</v>
      </c>
      <c r="G30" s="32"/>
      <c r="H30" s="32">
        <f>+D30+E30-F30</f>
        <v>23720.560000000027</v>
      </c>
      <c r="I30" s="36"/>
      <c r="K30" s="14">
        <f>427.76+30149.93-138.63+2494.16+39552.74-128.52+4930.03</f>
        <v>77287.469999999987</v>
      </c>
    </row>
    <row r="31" spans="3:14" ht="13.5" hidden="1" customHeight="1" thickBot="1">
      <c r="C31" s="30" t="s">
        <v>41</v>
      </c>
      <c r="D31" s="31"/>
      <c r="E31" s="35"/>
      <c r="F31" s="35"/>
      <c r="G31" s="32"/>
      <c r="H31" s="32">
        <f>+D31+E31-F31</f>
        <v>0</v>
      </c>
      <c r="I31" s="37"/>
      <c r="K31" s="14">
        <f>11.34+40.37+18.71+1911.62+2587.65+246.32-0.01</f>
        <v>4816</v>
      </c>
      <c r="N31" s="38"/>
    </row>
    <row r="32" spans="3:14" ht="13.5" customHeight="1" thickBot="1">
      <c r="C32" s="30" t="s">
        <v>42</v>
      </c>
      <c r="D32" s="39">
        <f>SUM(D27:D31)</f>
        <v>335060.30000000005</v>
      </c>
      <c r="E32" s="40">
        <f>SUM(E27:E31)</f>
        <v>0</v>
      </c>
      <c r="F32" s="40">
        <f>SUM(F27:F31)</f>
        <v>165348.83999999997</v>
      </c>
      <c r="G32" s="40">
        <f>SUM(G27:G31)</f>
        <v>0</v>
      </c>
      <c r="H32" s="40">
        <f>SUM(H27:H31)</f>
        <v>169711.46000000002</v>
      </c>
      <c r="I32" s="30"/>
    </row>
    <row r="33" spans="3:11" ht="13.5" customHeight="1" thickBot="1">
      <c r="C33" s="41" t="s">
        <v>43</v>
      </c>
      <c r="D33" s="41"/>
      <c r="E33" s="41"/>
      <c r="F33" s="41"/>
      <c r="G33" s="41"/>
      <c r="H33" s="41"/>
      <c r="I33" s="41"/>
    </row>
    <row r="34" spans="3:11" ht="50.25" customHeight="1" thickBot="1">
      <c r="C34" s="42" t="s">
        <v>29</v>
      </c>
      <c r="D34" s="25" t="s">
        <v>30</v>
      </c>
      <c r="E34" s="26" t="s">
        <v>31</v>
      </c>
      <c r="F34" s="26" t="s">
        <v>32</v>
      </c>
      <c r="G34" s="26" t="s">
        <v>44</v>
      </c>
      <c r="H34" s="26" t="s">
        <v>45</v>
      </c>
      <c r="I34" s="43" t="s">
        <v>46</v>
      </c>
    </row>
    <row r="35" spans="3:11" ht="24" customHeight="1" thickBot="1">
      <c r="C35" s="24" t="s">
        <v>47</v>
      </c>
      <c r="D35" s="44">
        <v>413463.77</v>
      </c>
      <c r="E35" s="45">
        <v>1198935.8400000001</v>
      </c>
      <c r="F35" s="45">
        <v>1193391.76</v>
      </c>
      <c r="G35" s="45">
        <f>+E35</f>
        <v>1198935.8400000001</v>
      </c>
      <c r="H35" s="45">
        <f>+D35+E35-F35</f>
        <v>419007.85000000009</v>
      </c>
      <c r="I35" s="46" t="s">
        <v>48</v>
      </c>
      <c r="J35" s="38">
        <f>7.49-0.11+171537.54-953.94+37.94-0.56-D35</f>
        <v>-242835.41</v>
      </c>
      <c r="K35" s="38">
        <f>209.04+902.04+220452.92-H35</f>
        <v>-197443.85000000009</v>
      </c>
    </row>
    <row r="36" spans="3:11" ht="14.25" customHeight="1" thickBot="1">
      <c r="C36" s="30" t="s">
        <v>49</v>
      </c>
      <c r="D36" s="31">
        <v>93018.979999999952</v>
      </c>
      <c r="E36" s="32">
        <v>266133.65999999997</v>
      </c>
      <c r="F36" s="32">
        <v>264359.02</v>
      </c>
      <c r="G36" s="45">
        <v>60097.64</v>
      </c>
      <c r="H36" s="45">
        <f t="shared" ref="H36:H44" si="0">+D36+E36-F36</f>
        <v>94793.619999999879</v>
      </c>
      <c r="I36" s="47"/>
      <c r="J36" s="38"/>
    </row>
    <row r="37" spans="3:11" ht="13.5" customHeight="1" thickBot="1">
      <c r="C37" s="42" t="s">
        <v>50</v>
      </c>
      <c r="D37" s="48">
        <v>4.9549253589020736E-11</v>
      </c>
      <c r="E37" s="32"/>
      <c r="F37" s="32"/>
      <c r="G37" s="45"/>
      <c r="H37" s="45">
        <f t="shared" si="0"/>
        <v>4.9549253589020736E-11</v>
      </c>
      <c r="I37" s="49"/>
    </row>
    <row r="38" spans="3:11" ht="12.75" hidden="1" customHeight="1" thickBot="1">
      <c r="C38" s="30" t="s">
        <v>51</v>
      </c>
      <c r="D38" s="50">
        <v>0</v>
      </c>
      <c r="E38" s="32"/>
      <c r="F38" s="32"/>
      <c r="G38" s="45"/>
      <c r="H38" s="45">
        <f t="shared" si="0"/>
        <v>0</v>
      </c>
      <c r="I38" s="49" t="s">
        <v>52</v>
      </c>
    </row>
    <row r="39" spans="3:11" ht="28.5" customHeight="1" thickBot="1">
      <c r="C39" s="30" t="s">
        <v>53</v>
      </c>
      <c r="D39" s="31">
        <v>20841.800000000007</v>
      </c>
      <c r="E39" s="32"/>
      <c r="F39" s="32">
        <v>12548.5</v>
      </c>
      <c r="G39" s="45"/>
      <c r="H39" s="45">
        <f t="shared" si="0"/>
        <v>8293.3000000000065</v>
      </c>
      <c r="I39" s="51" t="s">
        <v>54</v>
      </c>
      <c r="J39" s="14">
        <f>24370.25-214.58+14240.58</f>
        <v>38396.25</v>
      </c>
      <c r="K39" s="14">
        <f>26233.86+14040.57+9880.62</f>
        <v>50155.05</v>
      </c>
    </row>
    <row r="40" spans="3:11" ht="24" customHeight="1" thickBot="1">
      <c r="C40" s="30" t="s">
        <v>55</v>
      </c>
      <c r="D40" s="31">
        <v>18502.580000000009</v>
      </c>
      <c r="E40" s="35">
        <v>46145.7</v>
      </c>
      <c r="F40" s="35">
        <v>45933.120000000003</v>
      </c>
      <c r="G40" s="45">
        <v>12420</v>
      </c>
      <c r="H40" s="45">
        <f t="shared" si="0"/>
        <v>18715.160000000003</v>
      </c>
      <c r="I40" s="51" t="s">
        <v>56</v>
      </c>
    </row>
    <row r="41" spans="3:11" ht="13.5" customHeight="1" thickBot="1">
      <c r="C41" s="42" t="s">
        <v>57</v>
      </c>
      <c r="D41" s="31">
        <v>15025.699999999997</v>
      </c>
      <c r="E41" s="35"/>
      <c r="F41" s="35">
        <v>7581.7</v>
      </c>
      <c r="G41" s="45"/>
      <c r="H41" s="45">
        <f t="shared" si="0"/>
        <v>7443.9999999999973</v>
      </c>
      <c r="I41" s="49"/>
    </row>
    <row r="42" spans="3:11" ht="13.5" customHeight="1" thickBot="1">
      <c r="C42" s="42" t="s">
        <v>58</v>
      </c>
      <c r="D42" s="31">
        <v>3524.9500000000012</v>
      </c>
      <c r="E42" s="35"/>
      <c r="F42" s="35"/>
      <c r="G42" s="45"/>
      <c r="H42" s="45">
        <f t="shared" si="0"/>
        <v>3524.9500000000012</v>
      </c>
      <c r="I42" s="49"/>
      <c r="J42" s="14">
        <f>4694-475.67+2936.97-235.55</f>
        <v>6919.7499999999991</v>
      </c>
      <c r="K42" s="14">
        <f>20466.16+32933.61-5.31</f>
        <v>53394.460000000006</v>
      </c>
    </row>
    <row r="43" spans="3:11" ht="13.5" customHeight="1" thickBot="1">
      <c r="C43" s="42" t="s">
        <v>59</v>
      </c>
      <c r="D43" s="31">
        <v>2740.079999999999</v>
      </c>
      <c r="E43" s="35">
        <f>2094.13+70.7</f>
        <v>2164.83</v>
      </c>
      <c r="F43" s="35">
        <f>2646.84+328.18</f>
        <v>2975.02</v>
      </c>
      <c r="G43" s="45">
        <f>+E43</f>
        <v>2164.83</v>
      </c>
      <c r="H43" s="45">
        <f t="shared" si="0"/>
        <v>1929.889999999999</v>
      </c>
      <c r="I43" s="49"/>
    </row>
    <row r="44" spans="3:11" ht="13.5" customHeight="1" thickBot="1">
      <c r="C44" s="42" t="s">
        <v>60</v>
      </c>
      <c r="D44" s="31">
        <v>-5674.1299999999992</v>
      </c>
      <c r="E44" s="35">
        <v>10443.67</v>
      </c>
      <c r="F44" s="35">
        <f>9911.2+0.01+1154.73+927.96</f>
        <v>11993.900000000001</v>
      </c>
      <c r="G44" s="45">
        <f>+E44</f>
        <v>10443.67</v>
      </c>
      <c r="H44" s="45">
        <f t="shared" si="0"/>
        <v>-7224.3600000000006</v>
      </c>
      <c r="I44" s="49"/>
    </row>
    <row r="45" spans="3:11" ht="13.5" customHeight="1" thickBot="1">
      <c r="C45" s="30" t="s">
        <v>61</v>
      </c>
      <c r="D45" s="52">
        <v>19893.990000000005</v>
      </c>
      <c r="E45" s="35">
        <v>49631.7</v>
      </c>
      <c r="F45" s="35">
        <v>49447.19</v>
      </c>
      <c r="G45" s="45">
        <v>43773.84</v>
      </c>
      <c r="H45" s="45">
        <f>+D45+E45-F45</f>
        <v>20078.5</v>
      </c>
      <c r="I45" s="51" t="s">
        <v>62</v>
      </c>
    </row>
    <row r="46" spans="3:11" s="54" customFormat="1" ht="13.5" customHeight="1" thickBot="1">
      <c r="C46" s="30" t="s">
        <v>42</v>
      </c>
      <c r="D46" s="39">
        <f>SUM(D35:D45)</f>
        <v>581337.71999999986</v>
      </c>
      <c r="E46" s="40">
        <f>SUM(E35:E45)</f>
        <v>1573455.4</v>
      </c>
      <c r="F46" s="40">
        <f>SUM(F35:F45)</f>
        <v>1588230.21</v>
      </c>
      <c r="G46" s="40">
        <f>SUM(G35:G45)</f>
        <v>1327835.82</v>
      </c>
      <c r="H46" s="40">
        <f>SUM(H35:H45)</f>
        <v>566562.91</v>
      </c>
      <c r="I46" s="53"/>
    </row>
    <row r="47" spans="3:11" ht="13.5" customHeight="1" thickBot="1">
      <c r="C47" s="55" t="s">
        <v>63</v>
      </c>
      <c r="D47" s="55"/>
      <c r="E47" s="55"/>
      <c r="F47" s="55"/>
      <c r="G47" s="55"/>
      <c r="H47" s="55"/>
      <c r="I47" s="55"/>
    </row>
    <row r="48" spans="3:11" ht="41.25" customHeight="1" thickBot="1">
      <c r="C48" s="56" t="s">
        <v>64</v>
      </c>
      <c r="D48" s="57" t="s">
        <v>65</v>
      </c>
      <c r="E48" s="57"/>
      <c r="F48" s="57"/>
      <c r="G48" s="57"/>
      <c r="H48" s="57"/>
      <c r="I48" s="58" t="s">
        <v>66</v>
      </c>
    </row>
    <row r="49" spans="3:8" ht="22.5" customHeight="1">
      <c r="C49" s="59" t="s">
        <v>67</v>
      </c>
      <c r="D49" s="59"/>
      <c r="E49" s="59"/>
      <c r="F49" s="59"/>
      <c r="G49" s="59"/>
      <c r="H49" s="60">
        <f>+H32+H46</f>
        <v>736274.37000000011</v>
      </c>
    </row>
    <row r="50" spans="3:8" ht="12" hidden="1" customHeight="1">
      <c r="C50" s="62" t="s">
        <v>68</v>
      </c>
      <c r="D50" s="62"/>
      <c r="F50" s="63"/>
      <c r="G50" s="63"/>
      <c r="H50" s="63"/>
    </row>
    <row r="51" spans="3:8" ht="12.75" hidden="1" customHeight="1">
      <c r="C51" s="64" t="s">
        <v>69</v>
      </c>
    </row>
    <row r="52" spans="3:8">
      <c r="C52" s="14"/>
      <c r="D52" s="14"/>
      <c r="E52" s="14"/>
      <c r="F52" s="14"/>
      <c r="G52" s="14"/>
      <c r="H52" s="14"/>
    </row>
    <row r="53" spans="3:8" ht="15" hidden="1" customHeight="1">
      <c r="C53" s="62"/>
      <c r="D53" s="65">
        <f>+D35+D36+D37+D40</f>
        <v>524985.33000000007</v>
      </c>
      <c r="E53" s="65">
        <f>+E35+E36+E37+E40</f>
        <v>1511215.2</v>
      </c>
      <c r="F53" s="65">
        <f>+F35+F36+F37+F40</f>
        <v>1503683.9000000001</v>
      </c>
      <c r="G53" s="65">
        <f>+G35+G36+G37+G40</f>
        <v>1271453.48</v>
      </c>
      <c r="H53" s="65">
        <f>+H35+H36+H37+H40</f>
        <v>532516.63</v>
      </c>
    </row>
    <row r="54" spans="3:8" hidden="1">
      <c r="D54" s="66"/>
      <c r="H54" s="61">
        <f>80073.45+14554.14+13656.79+20489.97+10513.75+73741.64+4868.56+351723.37+58569.05+2425.31+1360.83</f>
        <v>631976.86</v>
      </c>
    </row>
    <row r="55" spans="3:8">
      <c r="C55" s="61" t="s">
        <v>70</v>
      </c>
      <c r="E55" s="66">
        <f>+E46+E32+35165</f>
        <v>1608620.4</v>
      </c>
      <c r="F55" s="66"/>
      <c r="G55" s="66">
        <f>+G46+G32</f>
        <v>1327835.82</v>
      </c>
      <c r="H55" s="66"/>
    </row>
    <row r="57" spans="3:8" hidden="1">
      <c r="D57" s="61">
        <v>1579500.08</v>
      </c>
    </row>
    <row r="58" spans="3:8" hidden="1">
      <c r="C58" s="61" t="s">
        <v>71</v>
      </c>
      <c r="D58" s="61">
        <f>297356.28+71869.56+239377.74+162449</f>
        <v>771052.58000000007</v>
      </c>
    </row>
    <row r="59" spans="3:8" hidden="1">
      <c r="D59" s="66">
        <f>+D57-D46-D32</f>
        <v>663102.06000000017</v>
      </c>
    </row>
  </sheetData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opLeftCell="A16" zoomScaleNormal="100" zoomScaleSheetLayoutView="120" workbookViewId="0">
      <selection activeCell="F35" sqref="F35:G35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9" width="15.1406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-21.260239999999978</v>
      </c>
      <c r="C17" s="5"/>
      <c r="D17" s="5">
        <f>266.13366</f>
        <v>266.13366000000002</v>
      </c>
      <c r="E17" s="5">
        <v>264.35901999999999</v>
      </c>
      <c r="F17" s="5">
        <v>35.164999999999999</v>
      </c>
      <c r="G17" s="5">
        <v>60.097639999999998</v>
      </c>
      <c r="H17" s="5">
        <v>94.793620000000004</v>
      </c>
      <c r="I17" s="6">
        <f>B17+D17+F17-G17</f>
        <v>219.94078000000002</v>
      </c>
    </row>
    <row r="18" spans="1:9">
      <c r="B18" s="7"/>
      <c r="C18" s="7"/>
      <c r="D18" s="7"/>
      <c r="E18" s="7"/>
      <c r="F18" s="7"/>
      <c r="G18" s="7"/>
    </row>
    <row r="19" spans="1:9">
      <c r="A19" t="s">
        <v>13</v>
      </c>
    </row>
    <row r="20" spans="1:9">
      <c r="A20" s="8" t="s">
        <v>14</v>
      </c>
      <c r="B20" s="9"/>
      <c r="C20" s="9"/>
      <c r="D20" s="9"/>
      <c r="E20" s="9"/>
      <c r="F20" s="9"/>
    </row>
    <row r="21" spans="1:9">
      <c r="A21" s="10" t="s">
        <v>15</v>
      </c>
      <c r="B21" s="9"/>
      <c r="C21" s="9"/>
      <c r="D21" s="9"/>
      <c r="E21" s="9"/>
      <c r="F21" s="9"/>
    </row>
    <row r="22" spans="1:9">
      <c r="A22" s="10" t="s">
        <v>16</v>
      </c>
      <c r="B22" s="9"/>
      <c r="C22" s="9"/>
      <c r="D22" s="9"/>
      <c r="E22" s="9"/>
      <c r="F22" s="9"/>
    </row>
    <row r="23" spans="1:9">
      <c r="A23" s="9" t="s">
        <v>17</v>
      </c>
      <c r="B23" s="9"/>
      <c r="C23" s="9"/>
      <c r="D23" s="11"/>
      <c r="E23" s="11"/>
      <c r="F23" s="11"/>
    </row>
    <row r="24" spans="1:9">
      <c r="A24" s="9" t="s">
        <v>18</v>
      </c>
      <c r="B24" s="9"/>
      <c r="C24" s="9"/>
      <c r="D24" s="11"/>
      <c r="E24" s="11"/>
      <c r="F24" s="11"/>
    </row>
    <row r="25" spans="1:9">
      <c r="A25" s="9" t="s">
        <v>19</v>
      </c>
      <c r="B25" s="9"/>
      <c r="C25" s="9"/>
      <c r="D25" s="9"/>
      <c r="E25" s="9"/>
      <c r="F25" s="9"/>
    </row>
    <row r="26" spans="1:9">
      <c r="A26" t="s">
        <v>20</v>
      </c>
    </row>
    <row r="27" spans="1:9">
      <c r="A27" t="s">
        <v>21</v>
      </c>
    </row>
    <row r="28" spans="1:9">
      <c r="A28" t="s">
        <v>22</v>
      </c>
      <c r="I28" s="12"/>
    </row>
    <row r="29" spans="1:9">
      <c r="A29" t="s">
        <v>23</v>
      </c>
      <c r="I29" s="12"/>
    </row>
    <row r="30" spans="1:9">
      <c r="A30" t="s">
        <v>24</v>
      </c>
      <c r="I30" s="12"/>
    </row>
    <row r="31" spans="1:9">
      <c r="I31" s="1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Парковая1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2024-03-05T12:27:19Z</dcterms:created>
  <dcterms:modified xsi:type="dcterms:W3CDTF">2024-03-05T12:27:47Z</dcterms:modified>
</cp:coreProperties>
</file>