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35" windowHeight="11715" activeTab="2"/>
  </bookViews>
  <sheets>
    <sheet name="Пограничная3 3" sheetId="2" r:id="rId1"/>
    <sheet name="текущ" sheetId="1" r:id="rId2"/>
    <sheet name="энергосбер" sheetId="3" r:id="rId3"/>
  </sheets>
  <calcPr calcId="125725"/>
</workbook>
</file>

<file path=xl/calcChain.xml><?xml version="1.0" encoding="utf-8"?>
<calcChain xmlns="http://schemas.openxmlformats.org/spreadsheetml/2006/main">
  <c r="G19" i="3"/>
  <c r="F16"/>
  <c r="G10"/>
  <c r="G21" s="1"/>
  <c r="F10"/>
  <c r="H8"/>
  <c r="H10" s="1"/>
  <c r="H53" i="2"/>
  <c r="F52"/>
  <c r="E52"/>
  <c r="D52"/>
  <c r="D45"/>
  <c r="J44"/>
  <c r="H44"/>
  <c r="G43"/>
  <c r="F43"/>
  <c r="E43"/>
  <c r="H43" s="1"/>
  <c r="G42"/>
  <c r="F42"/>
  <c r="F45" s="1"/>
  <c r="E42"/>
  <c r="E45" s="1"/>
  <c r="H41"/>
  <c r="H40"/>
  <c r="K39"/>
  <c r="J39"/>
  <c r="H39"/>
  <c r="K38"/>
  <c r="J38"/>
  <c r="H38"/>
  <c r="H37"/>
  <c r="J36"/>
  <c r="H36"/>
  <c r="J35"/>
  <c r="H35"/>
  <c r="G35"/>
  <c r="G45" s="1"/>
  <c r="G32"/>
  <c r="F32"/>
  <c r="E32"/>
  <c r="D32"/>
  <c r="K31"/>
  <c r="H31"/>
  <c r="K30"/>
  <c r="H30"/>
  <c r="K29"/>
  <c r="H29"/>
  <c r="K28"/>
  <c r="H28"/>
  <c r="K27"/>
  <c r="H27"/>
  <c r="I17" i="1"/>
  <c r="G22" i="3" l="1"/>
  <c r="H32" i="2"/>
  <c r="E54"/>
  <c r="H52"/>
  <c r="H42"/>
  <c r="G54"/>
  <c r="H48"/>
  <c r="G52"/>
  <c r="H45"/>
  <c r="K35"/>
</calcChain>
</file>

<file path=xl/sharedStrings.xml><?xml version="1.0" encoding="utf-8"?>
<sst xmlns="http://schemas.openxmlformats.org/spreadsheetml/2006/main" count="94" uniqueCount="85">
  <si>
    <t>ОТЧЕТ</t>
  </si>
  <si>
    <t>по выполнению плана текущего ремонта жилого дома</t>
  </si>
  <si>
    <t>№ 3/3 по ул. Пограничная с 01.01.2023г. по 31.12.2023г.</t>
  </si>
  <si>
    <t>№                             п/п</t>
  </si>
  <si>
    <t>Остаток на 01.01.2023г.,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</si>
  <si>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</si>
  <si>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</si>
  <si>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</si>
  <si>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</si>
  <si>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</si>
  <si>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01.01.2024г.,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</si>
  <si>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</si>
  <si>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</si>
  <si>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7.66</t>
    </r>
    <r>
      <rPr>
        <sz val="11"/>
        <color theme="1"/>
        <rFont val="Calibri"/>
        <family val="2"/>
        <charset val="204"/>
        <scheme val="minor"/>
      </rPr>
      <t xml:space="preserve"> тыс.рублей,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</si>
  <si>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</si>
  <si>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 6.49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</si>
  <si>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</si>
  <si>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</si>
  <si>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- 1.1  т.р.</t>
  </si>
  <si>
    <t>Расходные материалы -0.07 т.р.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</si>
  <si>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</si>
  <si>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</si>
  <si>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</si>
  <si>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3/3  по ул. Пограничная с 01.01.2023г. по 31.12.2023г.</t>
  </si>
  <si>
    <t>наименование</t>
  </si>
  <si>
    <t>Задолженность населения на 01.01.2023г. (руб.)</t>
  </si>
  <si>
    <t>Начислено населению за 2023г. (руб.)</t>
  </si>
  <si>
    <t>Поступило в счет оплаты в 2023г. (руб.)</t>
  </si>
  <si>
    <t>Перечислено поставщику услуг в 2023г. (руб.)</t>
  </si>
  <si>
    <t>Задолженность населения на 01.01.2024г.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</si>
  <si>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</si>
  <si>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</si>
  <si>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</si>
  <si>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</si>
  <si>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</si>
  <si>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</si>
  <si>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</si>
  <si>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</si>
  <si>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</si>
  <si>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</si>
  <si>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</si>
  <si>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</si>
  <si>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Н/2011-95 от 01.01.2011г.</t>
  </si>
  <si>
    <t>Текущий ремонт</t>
  </si>
  <si>
    <t>Капитальный ремонт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</si>
  <si>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</si>
  <si>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</si>
  <si>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</si>
  <si>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</si>
  <si>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</si>
  <si>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</si>
  <si>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</si>
  <si>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</si>
  <si>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</si>
  <si>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</si>
  <si>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</si>
  <si>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26715,00 руб. </t>
  </si>
  <si>
    <t>ООО "Икс-Трим", АО "Эр-Телеком холдинг", ПАО "Ростелеком"</t>
  </si>
  <si>
    <t>Общая задолженность по дому  на 01.01.2024г.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</si>
  <si>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</si>
  <si>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</si>
  <si>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ИТОГО ЖКУ</t>
  </si>
  <si>
    <t>энергосбережение</t>
  </si>
  <si>
    <t>Энергосбережение</t>
  </si>
  <si>
    <t>Отчет  о реализации программы энергосбережение жилого фонда ООО "УЮТ-СЕРВИС" за 202 год                                                  по ул. Пограничная, д. 3/3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</si>
  <si>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</si>
  <si>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</si>
  <si>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</si>
  <si>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</si>
  <si>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</si>
  <si>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</si>
  <si>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</si>
  <si>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</si>
  <si>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Пограничная, д. 3/3</t>
  </si>
  <si>
    <t>замена стояков ХВС, ГВС, полотенцесушителей</t>
  </si>
  <si>
    <t xml:space="preserve">Итого </t>
  </si>
  <si>
    <t>Задолженность населения на 01.01.2023г.</t>
  </si>
  <si>
    <t>Начислено за 2023г.</t>
  </si>
  <si>
    <t>Оплачено населением за 2023г.</t>
  </si>
  <si>
    <t>Задолженность населения на 01.01.2024г.</t>
  </si>
  <si>
    <t>Остаток средств на лицевом счете на 01.01.2023г.</t>
  </si>
  <si>
    <t>Начислено населению за 2023г.</t>
  </si>
  <si>
    <t>Перенесено со ст. "текущий ремонт"</t>
  </si>
  <si>
    <t xml:space="preserve">Израсходовано </t>
  </si>
  <si>
    <t>Остаток средств на лицевом счете на 01.01.2024г.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</si>
</sst>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9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Border="1"/>
    <xf numFmtId="0" fontId="7" fillId="0" borderId="0" xfId="2" applyFont="1" applyFill="1"/>
    <xf numFmtId="0" fontId="6" fillId="0" borderId="0" xfId="2" applyFill="1"/>
    <xf numFmtId="0" fontId="8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7" fillId="0" borderId="4" xfId="2" applyFont="1" applyFill="1" applyBorder="1"/>
    <xf numFmtId="0" fontId="7" fillId="0" borderId="5" xfId="2" applyFont="1" applyFill="1" applyBorder="1"/>
    <xf numFmtId="0" fontId="8" fillId="0" borderId="0" xfId="2" applyFont="1" applyFill="1" applyAlignment="1">
      <alignment horizontal="center"/>
    </xf>
    <xf numFmtId="0" fontId="7" fillId="0" borderId="0" xfId="2" applyFont="1" applyFill="1" applyBorder="1"/>
    <xf numFmtId="0" fontId="11" fillId="0" borderId="7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horizontal="center" vertical="top" wrapText="1"/>
    </xf>
    <xf numFmtId="0" fontId="12" fillId="0" borderId="5" xfId="2" applyFont="1" applyFill="1" applyBorder="1" applyAlignment="1">
      <alignment horizontal="center" vertical="top" wrapText="1"/>
    </xf>
    <xf numFmtId="0" fontId="8" fillId="0" borderId="9" xfId="2" applyFont="1" applyFill="1" applyBorder="1" applyAlignment="1">
      <alignment horizontal="center" vertical="top" wrapText="1"/>
    </xf>
    <xf numFmtId="4" fontId="13" fillId="0" borderId="10" xfId="2" applyNumberFormat="1" applyFont="1" applyFill="1" applyBorder="1" applyAlignment="1">
      <alignment horizontal="right" vertical="top" wrapText="1"/>
    </xf>
    <xf numFmtId="4" fontId="14" fillId="0" borderId="10" xfId="2" applyNumberFormat="1" applyFont="1" applyFill="1" applyBorder="1" applyAlignment="1">
      <alignment vertical="top" wrapText="1"/>
    </xf>
    <xf numFmtId="4" fontId="13" fillId="0" borderId="10" xfId="2" applyNumberFormat="1" applyFont="1" applyFill="1" applyBorder="1" applyAlignment="1">
      <alignment vertical="top" wrapText="1"/>
    </xf>
    <xf numFmtId="4" fontId="8" fillId="3" borderId="10" xfId="2" applyNumberFormat="1" applyFont="1" applyFill="1" applyBorder="1" applyAlignment="1">
      <alignment vertical="top" wrapText="1"/>
    </xf>
    <xf numFmtId="4" fontId="8" fillId="0" borderId="10" xfId="2" applyNumberFormat="1" applyFont="1" applyFill="1" applyBorder="1" applyAlignment="1">
      <alignment vertical="top" wrapText="1"/>
    </xf>
    <xf numFmtId="0" fontId="11" fillId="0" borderId="9" xfId="2" applyFont="1" applyFill="1" applyBorder="1" applyAlignment="1">
      <alignment horizontal="center" vertical="top" wrapText="1"/>
    </xf>
    <xf numFmtId="0" fontId="11" fillId="0" borderId="10" xfId="2" applyFont="1" applyFill="1" applyBorder="1" applyAlignment="1">
      <alignment horizontal="center" vertical="top" wrapText="1"/>
    </xf>
    <xf numFmtId="4" fontId="13" fillId="0" borderId="5" xfId="2" applyNumberFormat="1" applyFont="1" applyFill="1" applyBorder="1" applyAlignment="1">
      <alignment horizontal="right" vertical="top" wrapText="1"/>
    </xf>
    <xf numFmtId="4" fontId="14" fillId="0" borderId="5" xfId="2" applyNumberFormat="1" applyFont="1" applyFill="1" applyBorder="1" applyAlignment="1">
      <alignment vertical="top" wrapText="1"/>
    </xf>
    <xf numFmtId="4" fontId="6" fillId="0" borderId="0" xfId="2" applyNumberFormat="1" applyFill="1"/>
    <xf numFmtId="0" fontId="17" fillId="0" borderId="10" xfId="2" applyFont="1" applyFill="1" applyBorder="1" applyAlignment="1">
      <alignment horizontal="center" vertical="top" wrapText="1"/>
    </xf>
    <xf numFmtId="0" fontId="13" fillId="0" borderId="10" xfId="2" applyFont="1" applyFill="1" applyBorder="1" applyAlignment="1">
      <alignment horizontal="center" vertical="top" wrapText="1"/>
    </xf>
    <xf numFmtId="2" fontId="13" fillId="0" borderId="10" xfId="2" applyNumberFormat="1" applyFont="1" applyFill="1" applyBorder="1" applyAlignment="1">
      <alignment horizontal="right" vertical="top" wrapText="1"/>
    </xf>
    <xf numFmtId="0" fontId="8" fillId="0" borderId="10" xfId="2" applyFont="1" applyFill="1" applyBorder="1" applyAlignment="1">
      <alignment horizontal="center" vertical="top" wrapText="1"/>
    </xf>
    <xf numFmtId="0" fontId="6" fillId="0" borderId="0" xfId="2" applyFont="1" applyFill="1"/>
    <xf numFmtId="0" fontId="8" fillId="0" borderId="3" xfId="2" applyFont="1" applyFill="1" applyBorder="1" applyAlignment="1">
      <alignment horizontal="center" wrapText="1"/>
    </xf>
    <xf numFmtId="0" fontId="13" fillId="0" borderId="1" xfId="2" applyFont="1" applyFill="1" applyBorder="1" applyAlignment="1">
      <alignment horizontal="center" vertical="top" wrapText="1"/>
    </xf>
    <xf numFmtId="0" fontId="18" fillId="0" borderId="0" xfId="2" applyFont="1" applyFill="1"/>
    <xf numFmtId="4" fontId="19" fillId="0" borderId="0" xfId="2" applyNumberFormat="1" applyFont="1" applyFill="1"/>
    <xf numFmtId="0" fontId="13" fillId="0" borderId="0" xfId="2" applyFont="1" applyFill="1"/>
    <xf numFmtId="0" fontId="20" fillId="0" borderId="0" xfId="2" applyFont="1" applyFill="1"/>
    <xf numFmtId="0" fontId="13" fillId="0" borderId="0" xfId="2" applyFont="1" applyFill="1" applyBorder="1"/>
    <xf numFmtId="0" fontId="15" fillId="0" borderId="0" xfId="2" applyFont="1" applyFill="1"/>
    <xf numFmtId="4" fontId="13" fillId="0" borderId="0" xfId="2" applyNumberFormat="1" applyFont="1" applyFill="1"/>
    <xf numFmtId="0" fontId="8" fillId="0" borderId="4" xfId="2" applyFont="1" applyFill="1" applyBorder="1" applyAlignment="1">
      <alignment horizontal="center" vertical="top" wrapText="1"/>
    </xf>
    <xf numFmtId="0" fontId="15" fillId="0" borderId="11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top" wrapText="1"/>
    </xf>
    <xf numFmtId="4" fontId="13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center" vertical="top" wrapText="1"/>
    </xf>
    <xf numFmtId="0" fontId="11" fillId="0" borderId="4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13" fillId="0" borderId="11" xfId="2" applyFont="1" applyFill="1" applyBorder="1" applyAlignment="1">
      <alignment horizontal="center" vertical="center" wrapTex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9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0" fontId="22" fillId="0" borderId="17" xfId="0" applyFont="1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21" fillId="0" borderId="2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21" fillId="0" borderId="1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2" xfId="0" applyFont="1" applyBorder="1"/>
    <xf numFmtId="4" fontId="23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5" fillId="0" borderId="17" xfId="0" applyFont="1" applyFill="1" applyBorder="1"/>
    <xf numFmtId="0" fontId="0" fillId="0" borderId="2" xfId="0" applyFill="1" applyBorder="1"/>
    <xf numFmtId="0" fontId="5" fillId="0" borderId="20" xfId="0" applyFont="1" applyBorder="1"/>
    <xf numFmtId="0" fontId="5" fillId="0" borderId="23" xfId="0" applyFont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opLeftCell="C23" workbookViewId="0">
      <selection activeCell="I41" sqref="I41"/>
    </sheetView>
  </sheetViews>
  <sheetFormatPr defaultRowHeight="12.75"/>
  <cols>
    <col min="1" max="1" width="3.42578125" style="10" hidden="1" customWidth="1"/>
    <col min="2" max="2" width="9.140625" style="10" hidden="1" customWidth="1"/>
    <col min="3" max="3" width="27.42578125" style="40" customWidth="1"/>
    <col min="4" max="4" width="13" style="40" customWidth="1"/>
    <col min="5" max="5" width="11.85546875" style="40" customWidth="1"/>
    <col min="6" max="6" width="13.28515625" style="40" customWidth="1"/>
    <col min="7" max="7" width="11.85546875" style="40" customWidth="1"/>
    <col min="8" max="8" width="12.7109375" style="40" customWidth="1"/>
    <col min="9" max="9" width="22.7109375" style="40" customWidth="1"/>
    <col min="10" max="10" width="10.140625" style="10" hidden="1" customWidth="1"/>
    <col min="11" max="11" width="0" style="10" hidden="1" customWidth="1"/>
    <col min="12" max="16384" width="9.140625" style="10"/>
  </cols>
  <sheetData>
    <row r="1" spans="3:9" ht="12.75" hidden="1" customHeight="1">
      <c r="C1" s="9"/>
      <c r="D1" s="9"/>
      <c r="E1" s="9"/>
      <c r="F1" s="9"/>
      <c r="G1" s="9"/>
      <c r="H1" s="9"/>
      <c r="I1" s="9"/>
    </row>
    <row r="2" spans="3:9" ht="13.5" hidden="1" customHeight="1" thickBot="1">
      <c r="C2" s="9"/>
      <c r="D2" s="9"/>
      <c r="E2" s="9" t="s">
        <v>20</v>
      </c>
      <c r="F2" s="9"/>
      <c r="G2" s="9"/>
      <c r="H2" s="9"/>
      <c r="I2" s="9"/>
    </row>
    <row r="3" spans="3:9" ht="13.5" hidden="1" customHeight="1" thickBot="1">
      <c r="C3" s="11"/>
      <c r="D3" s="12"/>
      <c r="E3" s="13"/>
      <c r="F3" s="13"/>
      <c r="G3" s="13"/>
      <c r="H3" s="13"/>
      <c r="I3" s="14"/>
    </row>
    <row r="4" spans="3:9" ht="12.75" hidden="1" customHeight="1">
      <c r="C4" s="15"/>
      <c r="D4" s="15"/>
      <c r="E4" s="16"/>
      <c r="F4" s="16"/>
      <c r="G4" s="16"/>
      <c r="H4" s="16"/>
      <c r="I4" s="16"/>
    </row>
    <row r="5" spans="3:9" ht="12.75" customHeight="1">
      <c r="C5" s="15"/>
      <c r="D5" s="15"/>
      <c r="E5" s="16"/>
      <c r="F5" s="16"/>
      <c r="G5" s="16"/>
      <c r="H5" s="16"/>
      <c r="I5" s="16"/>
    </row>
    <row r="6" spans="3:9" ht="12.75" customHeight="1">
      <c r="C6" s="15"/>
      <c r="D6" s="15"/>
      <c r="E6" s="16"/>
      <c r="F6" s="16"/>
      <c r="G6" s="16"/>
      <c r="H6" s="16"/>
      <c r="I6" s="16"/>
    </row>
    <row r="7" spans="3:9" ht="12.75" customHeight="1">
      <c r="C7" s="15"/>
      <c r="D7" s="15"/>
      <c r="E7" s="16"/>
      <c r="F7" s="16"/>
      <c r="G7" s="16"/>
      <c r="H7" s="16"/>
      <c r="I7" s="16"/>
    </row>
    <row r="8" spans="3:9" ht="12.75" customHeight="1">
      <c r="C8" s="15"/>
      <c r="D8" s="15"/>
      <c r="E8" s="16"/>
      <c r="F8" s="16"/>
      <c r="G8" s="16"/>
      <c r="H8" s="16"/>
      <c r="I8" s="16"/>
    </row>
    <row r="9" spans="3:9" ht="12.75" customHeight="1">
      <c r="C9" s="15"/>
      <c r="D9" s="15"/>
      <c r="E9" s="16"/>
      <c r="F9" s="16"/>
      <c r="G9" s="16"/>
      <c r="H9" s="16"/>
      <c r="I9" s="16"/>
    </row>
    <row r="10" spans="3:9" ht="12.75" customHeight="1">
      <c r="C10" s="15"/>
      <c r="D10" s="15"/>
      <c r="E10" s="16"/>
      <c r="F10" s="16"/>
      <c r="G10" s="16"/>
      <c r="H10" s="16"/>
      <c r="I10" s="16"/>
    </row>
    <row r="11" spans="3:9" ht="12.75" customHeight="1">
      <c r="C11" s="15"/>
      <c r="D11" s="15"/>
      <c r="E11" s="16"/>
      <c r="F11" s="16"/>
      <c r="G11" s="16"/>
      <c r="H11" s="16"/>
      <c r="I11" s="16"/>
    </row>
    <row r="12" spans="3:9" ht="12.75" customHeight="1">
      <c r="C12" s="15"/>
      <c r="D12" s="15"/>
      <c r="E12" s="16"/>
      <c r="F12" s="16"/>
      <c r="G12" s="16"/>
      <c r="H12" s="16"/>
      <c r="I12" s="16"/>
    </row>
    <row r="13" spans="3:9" ht="12.75" customHeight="1">
      <c r="C13" s="15"/>
      <c r="D13" s="15"/>
      <c r="E13" s="16"/>
      <c r="F13" s="16"/>
      <c r="G13" s="16"/>
      <c r="H13" s="16"/>
      <c r="I13" s="16"/>
    </row>
    <row r="14" spans="3:9" ht="12.75" customHeight="1">
      <c r="C14" s="15"/>
      <c r="D14" s="15"/>
      <c r="E14" s="16"/>
      <c r="F14" s="16"/>
      <c r="G14" s="16"/>
      <c r="H14" s="16"/>
      <c r="I14" s="16"/>
    </row>
    <row r="15" spans="3:9" ht="12.75" customHeight="1">
      <c r="C15" s="15"/>
      <c r="D15" s="15"/>
      <c r="E15" s="16"/>
      <c r="F15" s="16"/>
      <c r="G15" s="16"/>
      <c r="H15" s="16"/>
      <c r="I15" s="16"/>
    </row>
    <row r="16" spans="3:9" ht="12.75" customHeight="1">
      <c r="C16" s="15"/>
      <c r="D16" s="15"/>
      <c r="E16" s="16"/>
      <c r="F16" s="16"/>
      <c r="G16" s="16"/>
      <c r="H16" s="16"/>
      <c r="I16" s="16"/>
    </row>
    <row r="17" spans="3:11" ht="12.75" customHeight="1">
      <c r="C17" s="15"/>
      <c r="D17" s="15"/>
      <c r="E17" s="16"/>
      <c r="F17" s="16"/>
      <c r="G17" s="16"/>
      <c r="H17" s="16"/>
      <c r="I17" s="16"/>
    </row>
    <row r="18" spans="3:11" ht="12.75" customHeight="1">
      <c r="C18" s="15"/>
      <c r="D18" s="15"/>
      <c r="E18" s="16"/>
      <c r="F18" s="16"/>
      <c r="G18" s="16"/>
      <c r="H18" s="16"/>
      <c r="I18" s="16"/>
    </row>
    <row r="19" spans="3:11" ht="12.75" customHeight="1">
      <c r="C19" s="15"/>
      <c r="D19" s="15"/>
      <c r="E19" s="16"/>
      <c r="F19" s="16"/>
      <c r="G19" s="16"/>
      <c r="H19" s="16"/>
      <c r="I19" s="16"/>
    </row>
    <row r="20" spans="3:11" ht="12.75" customHeight="1">
      <c r="C20" s="15"/>
      <c r="D20" s="15"/>
      <c r="E20" s="16"/>
      <c r="F20" s="16"/>
      <c r="G20" s="16"/>
      <c r="H20" s="16"/>
      <c r="I20" s="16"/>
    </row>
    <row r="21" spans="3:11" ht="14.25">
      <c r="C21" s="50" t="s">
        <v>21</v>
      </c>
      <c r="D21" s="50"/>
      <c r="E21" s="50"/>
      <c r="F21" s="50"/>
      <c r="G21" s="50"/>
      <c r="H21" s="50"/>
      <c r="I21" s="50"/>
    </row>
    <row r="22" spans="3:11">
      <c r="C22" s="51" t="s">
        <v>22</v>
      </c>
      <c r="D22" s="51"/>
      <c r="E22" s="51"/>
      <c r="F22" s="51"/>
      <c r="G22" s="51"/>
      <c r="H22" s="51"/>
      <c r="I22" s="51"/>
    </row>
    <row r="23" spans="3:11">
      <c r="C23" s="51" t="s">
        <v>23</v>
      </c>
      <c r="D23" s="51"/>
      <c r="E23" s="51"/>
      <c r="F23" s="51"/>
      <c r="G23" s="51"/>
      <c r="H23" s="51"/>
      <c r="I23" s="51"/>
    </row>
    <row r="24" spans="3:11" ht="6" customHeight="1" thickBot="1">
      <c r="C24" s="52"/>
      <c r="D24" s="52"/>
      <c r="E24" s="52"/>
      <c r="F24" s="52"/>
      <c r="G24" s="52"/>
      <c r="H24" s="52"/>
      <c r="I24" s="52"/>
    </row>
    <row r="25" spans="3:11" ht="50.25" customHeight="1" thickBot="1">
      <c r="C25" s="17" t="s">
        <v>24</v>
      </c>
      <c r="D25" s="18" t="s">
        <v>25</v>
      </c>
      <c r="E25" s="19" t="s">
        <v>26</v>
      </c>
      <c r="F25" s="19" t="s">
        <v>27</v>
      </c>
      <c r="G25" s="19" t="s">
        <v>28</v>
      </c>
      <c r="H25" s="19" t="s">
        <v>29</v>
      </c>
      <c r="I25" s="18" t="s">
        <v>30</v>
      </c>
    </row>
    <row r="26" spans="3:11" ht="13.5" customHeight="1" thickBot="1">
      <c r="C26" s="53" t="s">
        <v>31</v>
      </c>
      <c r="D26" s="54"/>
      <c r="E26" s="54"/>
      <c r="F26" s="54"/>
      <c r="G26" s="54"/>
      <c r="H26" s="54"/>
      <c r="I26" s="55"/>
    </row>
    <row r="27" spans="3:11" ht="13.5" customHeight="1" thickBot="1">
      <c r="C27" s="20" t="s">
        <v>32</v>
      </c>
      <c r="D27" s="21">
        <v>2.8876456781290472E-11</v>
      </c>
      <c r="E27" s="22"/>
      <c r="F27" s="22"/>
      <c r="G27" s="22"/>
      <c r="H27" s="22">
        <f>+D27+E27-F27</f>
        <v>2.8876456781290472E-11</v>
      </c>
      <c r="I27" s="56" t="s">
        <v>33</v>
      </c>
      <c r="K27" s="10">
        <f>65672.62-44.06+1101.17</f>
        <v>66729.73</v>
      </c>
    </row>
    <row r="28" spans="3:11" ht="13.5" customHeight="1" thickBot="1">
      <c r="C28" s="20" t="s">
        <v>34</v>
      </c>
      <c r="D28" s="21">
        <v>0</v>
      </c>
      <c r="E28" s="23"/>
      <c r="F28" s="23"/>
      <c r="G28" s="22"/>
      <c r="H28" s="22">
        <f>+D28+E28-F28</f>
        <v>0</v>
      </c>
      <c r="I28" s="57"/>
      <c r="K28" s="10">
        <f>21528.53-44.11+426.41</f>
        <v>21910.829999999998</v>
      </c>
    </row>
    <row r="29" spans="3:11" ht="13.5" customHeight="1" thickBot="1">
      <c r="C29" s="20" t="s">
        <v>35</v>
      </c>
      <c r="D29" s="21">
        <v>3.808509063674137E-12</v>
      </c>
      <c r="E29" s="23"/>
      <c r="F29" s="23"/>
      <c r="G29" s="22"/>
      <c r="H29" s="22">
        <f>+D29+E29-F29</f>
        <v>3.808509063674137E-12</v>
      </c>
      <c r="I29" s="57"/>
      <c r="K29" s="10">
        <f>122.18+14819.6+0.94</f>
        <v>14942.720000000001</v>
      </c>
    </row>
    <row r="30" spans="3:11" ht="13.5" customHeight="1" thickBot="1">
      <c r="C30" s="20" t="s">
        <v>36</v>
      </c>
      <c r="D30" s="21">
        <v>5.5564441936439835E-12</v>
      </c>
      <c r="E30" s="23"/>
      <c r="F30" s="23"/>
      <c r="G30" s="22"/>
      <c r="H30" s="22">
        <f>+D30+E30-F30</f>
        <v>5.5564441936439835E-12</v>
      </c>
      <c r="I30" s="57"/>
      <c r="K30" s="10">
        <f>43.24+5239.39+65.71+3024.68-4.88</f>
        <v>8368.1400000000012</v>
      </c>
    </row>
    <row r="31" spans="3:11" ht="13.5" hidden="1" customHeight="1" thickBot="1">
      <c r="C31" s="20" t="s">
        <v>37</v>
      </c>
      <c r="D31" s="21"/>
      <c r="E31" s="23"/>
      <c r="F31" s="23"/>
      <c r="G31" s="22"/>
      <c r="H31" s="22">
        <f>+D31+E31-F31</f>
        <v>0</v>
      </c>
      <c r="I31" s="58"/>
      <c r="K31" s="10">
        <f>10.94+469.16-0.41+214.83-0.16+0.87+0.38</f>
        <v>695.61</v>
      </c>
    </row>
    <row r="32" spans="3:11" ht="13.5" customHeight="1" thickBot="1">
      <c r="C32" s="20" t="s">
        <v>38</v>
      </c>
      <c r="D32" s="24">
        <f>SUM(D27:D31)</f>
        <v>3.8241410038608592E-11</v>
      </c>
      <c r="E32" s="25">
        <f>SUM(E27:E31)</f>
        <v>0</v>
      </c>
      <c r="F32" s="25">
        <f>SUM(F27:F31)</f>
        <v>0</v>
      </c>
      <c r="G32" s="25">
        <f>SUM(G27:G31)</f>
        <v>0</v>
      </c>
      <c r="H32" s="25">
        <f>SUM(H27:H31)</f>
        <v>3.8241410038608592E-11</v>
      </c>
      <c r="I32" s="20"/>
    </row>
    <row r="33" spans="3:11" ht="13.5" customHeight="1" thickBot="1">
      <c r="C33" s="45" t="s">
        <v>39</v>
      </c>
      <c r="D33" s="45"/>
      <c r="E33" s="45"/>
      <c r="F33" s="45"/>
      <c r="G33" s="45"/>
      <c r="H33" s="45"/>
      <c r="I33" s="45"/>
    </row>
    <row r="34" spans="3:11" ht="50.25" customHeight="1" thickBot="1">
      <c r="C34" s="26" t="s">
        <v>24</v>
      </c>
      <c r="D34" s="18" t="s">
        <v>25</v>
      </c>
      <c r="E34" s="19" t="s">
        <v>26</v>
      </c>
      <c r="F34" s="19" t="s">
        <v>27</v>
      </c>
      <c r="G34" s="19" t="s">
        <v>28</v>
      </c>
      <c r="H34" s="19" t="s">
        <v>29</v>
      </c>
      <c r="I34" s="27" t="s">
        <v>40</v>
      </c>
    </row>
    <row r="35" spans="3:11" ht="24" customHeight="1" thickBot="1">
      <c r="C35" s="17" t="s">
        <v>41</v>
      </c>
      <c r="D35" s="28">
        <v>54788.56</v>
      </c>
      <c r="E35" s="29">
        <v>408785.4</v>
      </c>
      <c r="F35" s="29">
        <v>401099.94</v>
      </c>
      <c r="G35" s="29">
        <f>+E35</f>
        <v>408785.4</v>
      </c>
      <c r="H35" s="29">
        <f>+D35+E35-F35</f>
        <v>62474.020000000019</v>
      </c>
      <c r="I35" s="46" t="s">
        <v>42</v>
      </c>
      <c r="J35" s="30">
        <f>28675.38-D35</f>
        <v>-26113.179999999997</v>
      </c>
      <c r="K35" s="30">
        <f>34732.32-18.93-H35</f>
        <v>-27760.630000000019</v>
      </c>
    </row>
    <row r="36" spans="3:11" ht="14.25" customHeight="1" thickBot="1">
      <c r="C36" s="20" t="s">
        <v>43</v>
      </c>
      <c r="D36" s="21">
        <v>12413.989999999991</v>
      </c>
      <c r="E36" s="22">
        <v>92583.84</v>
      </c>
      <c r="F36" s="22">
        <v>90850.32</v>
      </c>
      <c r="G36" s="29">
        <v>7663.76</v>
      </c>
      <c r="H36" s="29">
        <f t="shared" ref="H36:H43" si="0">+D36+E36-F36</f>
        <v>14147.50999999998</v>
      </c>
      <c r="I36" s="47"/>
      <c r="J36" s="30">
        <f>4967.23-2.71</f>
        <v>4964.5199999999995</v>
      </c>
    </row>
    <row r="37" spans="3:11" ht="13.5" hidden="1" customHeight="1" thickBot="1">
      <c r="C37" s="26" t="s">
        <v>44</v>
      </c>
      <c r="D37" s="21">
        <v>0</v>
      </c>
      <c r="E37" s="22"/>
      <c r="F37" s="22"/>
      <c r="G37" s="29"/>
      <c r="H37" s="29">
        <f t="shared" si="0"/>
        <v>0</v>
      </c>
      <c r="I37" s="31"/>
    </row>
    <row r="38" spans="3:11" ht="12.75" customHeight="1" thickBot="1">
      <c r="C38" s="20" t="s">
        <v>63</v>
      </c>
      <c r="D38" s="21">
        <v>3.3196556614711881E-11</v>
      </c>
      <c r="E38" s="22"/>
      <c r="F38" s="22"/>
      <c r="G38" s="29">
        <v>180600</v>
      </c>
      <c r="H38" s="29">
        <f t="shared" si="0"/>
        <v>3.3196556614711881E-11</v>
      </c>
      <c r="I38" s="31"/>
      <c r="J38" s="10">
        <f>11135.91+3139.79-3.79</f>
        <v>14271.91</v>
      </c>
      <c r="K38" s="10">
        <f>15394.64-28.96+3762.81-381.36</f>
        <v>18747.13</v>
      </c>
    </row>
    <row r="39" spans="3:11" ht="14.25" customHeight="1" thickBot="1">
      <c r="C39" s="20" t="s">
        <v>45</v>
      </c>
      <c r="D39" s="21">
        <v>-3.2628122426103801E-11</v>
      </c>
      <c r="E39" s="22"/>
      <c r="F39" s="22"/>
      <c r="G39" s="29"/>
      <c r="H39" s="29">
        <f t="shared" si="0"/>
        <v>-3.2628122426103801E-11</v>
      </c>
      <c r="I39" s="31" t="s">
        <v>46</v>
      </c>
      <c r="J39" s="10">
        <f>452.55+4878.72</f>
        <v>5331.27</v>
      </c>
      <c r="K39" s="10">
        <f>92.69+485.33+5879.33-3.53</f>
        <v>6453.8200000000006</v>
      </c>
    </row>
    <row r="40" spans="3:11" ht="28.5" customHeight="1" thickBot="1">
      <c r="C40" s="20" t="s">
        <v>47</v>
      </c>
      <c r="D40" s="21">
        <v>612.57999999999902</v>
      </c>
      <c r="E40" s="23">
        <v>4573.38</v>
      </c>
      <c r="F40" s="23">
        <v>4487.6499999999996</v>
      </c>
      <c r="G40" s="29">
        <v>2610</v>
      </c>
      <c r="H40" s="29">
        <f t="shared" si="0"/>
        <v>698.30999999999949</v>
      </c>
      <c r="I40" s="32" t="s">
        <v>48</v>
      </c>
    </row>
    <row r="41" spans="3:11" ht="13.5" customHeight="1" thickBot="1">
      <c r="C41" s="26" t="s">
        <v>49</v>
      </c>
      <c r="D41" s="21">
        <v>8.0717654782347381E-12</v>
      </c>
      <c r="E41" s="23"/>
      <c r="F41" s="23"/>
      <c r="G41" s="29"/>
      <c r="H41" s="29">
        <f t="shared" si="0"/>
        <v>8.0717654782347381E-12</v>
      </c>
      <c r="I41" s="31"/>
    </row>
    <row r="42" spans="3:11" ht="13.5" customHeight="1" thickBot="1">
      <c r="C42" s="26" t="s">
        <v>50</v>
      </c>
      <c r="D42" s="21">
        <v>2504.0199999999968</v>
      </c>
      <c r="E42" s="23">
        <f>13546.76+4270.39</f>
        <v>17817.150000000001</v>
      </c>
      <c r="F42" s="23">
        <f>8583.08+2438.42</f>
        <v>11021.5</v>
      </c>
      <c r="G42" s="29">
        <f>+E42</f>
        <v>17817.150000000001</v>
      </c>
      <c r="H42" s="29">
        <f t="shared" si="0"/>
        <v>9299.6699999999983</v>
      </c>
      <c r="I42" s="31"/>
    </row>
    <row r="43" spans="3:11" ht="13.5" customHeight="1" thickBot="1">
      <c r="C43" s="26" t="s">
        <v>51</v>
      </c>
      <c r="D43" s="21">
        <v>20196.540000000008</v>
      </c>
      <c r="E43" s="23">
        <f>109336.18+45583.79</f>
        <v>154919.97</v>
      </c>
      <c r="F43" s="23">
        <f>105823+44112.25+6.21</f>
        <v>149941.46</v>
      </c>
      <c r="G43" s="29">
        <f>+E43</f>
        <v>154919.97</v>
      </c>
      <c r="H43" s="29">
        <f t="shared" si="0"/>
        <v>25175.050000000017</v>
      </c>
      <c r="I43" s="31"/>
    </row>
    <row r="44" spans="3:11" ht="13.5" customHeight="1" thickBot="1">
      <c r="C44" s="20" t="s">
        <v>52</v>
      </c>
      <c r="D44" s="33">
        <v>5811.919999999991</v>
      </c>
      <c r="E44" s="23">
        <v>42652.32</v>
      </c>
      <c r="F44" s="23">
        <v>41946.95</v>
      </c>
      <c r="G44" s="29">
        <v>3955.26</v>
      </c>
      <c r="H44" s="29">
        <f>+D44+E44-F44</f>
        <v>6517.2899999999936</v>
      </c>
      <c r="I44" s="32" t="s">
        <v>53</v>
      </c>
      <c r="J44" s="10">
        <f>3400.59-1.85</f>
        <v>3398.7400000000002</v>
      </c>
    </row>
    <row r="45" spans="3:11" s="35" customFormat="1" ht="13.5" customHeight="1" thickBot="1">
      <c r="C45" s="20" t="s">
        <v>38</v>
      </c>
      <c r="D45" s="24">
        <f>SUM(D35:D44)</f>
        <v>96327.609999999986</v>
      </c>
      <c r="E45" s="25">
        <f>SUM(E35:E44)</f>
        <v>721332.05999999994</v>
      </c>
      <c r="F45" s="25">
        <f>SUM(F35:F44)</f>
        <v>699347.82</v>
      </c>
      <c r="G45" s="25">
        <f>SUM(G35:G44)</f>
        <v>776351.54</v>
      </c>
      <c r="H45" s="25">
        <f>SUM(H35:H44)</f>
        <v>118311.85000000002</v>
      </c>
      <c r="I45" s="34"/>
    </row>
    <row r="46" spans="3:11" ht="13.5" customHeight="1" thickBot="1">
      <c r="C46" s="48" t="s">
        <v>54</v>
      </c>
      <c r="D46" s="48"/>
      <c r="E46" s="48"/>
      <c r="F46" s="48"/>
      <c r="G46" s="48"/>
      <c r="H46" s="48"/>
      <c r="I46" s="48"/>
    </row>
    <row r="47" spans="3:11" ht="41.25" customHeight="1" thickBot="1">
      <c r="C47" s="36" t="s">
        <v>55</v>
      </c>
      <c r="D47" s="49" t="s">
        <v>56</v>
      </c>
      <c r="E47" s="49"/>
      <c r="F47" s="49"/>
      <c r="G47" s="49"/>
      <c r="H47" s="49"/>
      <c r="I47" s="37" t="s">
        <v>57</v>
      </c>
    </row>
    <row r="48" spans="3:11" ht="20.25" customHeight="1">
      <c r="C48" s="38" t="s">
        <v>58</v>
      </c>
      <c r="D48" s="38"/>
      <c r="E48" s="38"/>
      <c r="F48" s="38"/>
      <c r="G48" s="38"/>
      <c r="H48" s="39">
        <f>+H32+H45</f>
        <v>118311.85000000006</v>
      </c>
    </row>
    <row r="49" spans="1:8" ht="12" hidden="1" customHeight="1">
      <c r="C49" s="41" t="s">
        <v>59</v>
      </c>
      <c r="D49" s="41"/>
      <c r="F49" s="42"/>
      <c r="G49" s="42"/>
      <c r="H49" s="42"/>
    </row>
    <row r="50" spans="1:8" ht="12.75" hidden="1" customHeight="1">
      <c r="A50" s="43" t="s">
        <v>60</v>
      </c>
      <c r="B50" s="43" t="s">
        <v>60</v>
      </c>
      <c r="C50" s="43" t="s">
        <v>60</v>
      </c>
    </row>
    <row r="51" spans="1:8" ht="12.75" customHeight="1"/>
    <row r="52" spans="1:8" hidden="1">
      <c r="D52" s="44">
        <f>+D35+D36+D40</f>
        <v>67815.12999999999</v>
      </c>
      <c r="E52" s="44">
        <f>+E35+E36+E40</f>
        <v>505942.62</v>
      </c>
      <c r="F52" s="44">
        <f>+F35+F36+F40</f>
        <v>496437.91000000003</v>
      </c>
      <c r="G52" s="44">
        <f>+G35+G36+G40</f>
        <v>419059.16000000003</v>
      </c>
      <c r="H52" s="44">
        <f>+H35+H36+H40</f>
        <v>77319.839999999997</v>
      </c>
    </row>
    <row r="53" spans="1:8" hidden="1">
      <c r="H53" s="40">
        <f>7420.35+3907.72+417.07+5706.27+39900.07+2553.97+22354.13</f>
        <v>82259.58</v>
      </c>
    </row>
    <row r="54" spans="1:8">
      <c r="C54" s="40" t="s">
        <v>61</v>
      </c>
      <c r="D54" s="44"/>
      <c r="E54" s="44">
        <f>+E32+E45+26715</f>
        <v>748047.05999999994</v>
      </c>
      <c r="F54" s="44"/>
      <c r="G54" s="44">
        <f>+G32+G45</f>
        <v>776351.54</v>
      </c>
      <c r="H54" s="44"/>
    </row>
  </sheetData>
  <mergeCells count="10">
    <mergeCell ref="C33:I33"/>
    <mergeCell ref="I35:I36"/>
    <mergeCell ref="C46:I46"/>
    <mergeCell ref="D47:H47"/>
    <mergeCell ref="C21:I21"/>
    <mergeCell ref="C22:I22"/>
    <mergeCell ref="C23:I23"/>
    <mergeCell ref="C24:I24"/>
    <mergeCell ref="C26:I26"/>
    <mergeCell ref="I27:I31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opLeftCell="A16" zoomScaleNormal="100" zoomScaleSheetLayoutView="120" workbookViewId="0">
      <selection activeCell="F19" sqref="F19"/>
    </sheetView>
  </sheetViews>
  <sheetFormatPr defaultRowHeight="15"/>
  <cols>
    <col min="1" max="1" width="4.5703125" customWidth="1"/>
    <col min="2" max="2" width="12.42578125" customWidth="1"/>
    <col min="3" max="3" width="13.42578125" hidden="1" customWidth="1"/>
    <col min="4" max="4" width="12.140625" customWidth="1"/>
    <col min="5" max="5" width="13.5703125" customWidth="1"/>
    <col min="6" max="6" width="13.42578125" customWidth="1"/>
    <col min="7" max="7" width="14.42578125" customWidth="1"/>
    <col min="8" max="9" width="15.140625" customWidth="1"/>
  </cols>
  <sheetData>
    <row r="13" spans="1:9">
      <c r="A13" s="59" t="s">
        <v>0</v>
      </c>
      <c r="B13" s="59"/>
      <c r="C13" s="59"/>
      <c r="D13" s="59"/>
      <c r="E13" s="59"/>
      <c r="F13" s="59"/>
      <c r="G13" s="59"/>
      <c r="H13" s="59"/>
      <c r="I13" s="59"/>
    </row>
    <row r="14" spans="1:9">
      <c r="A14" s="59" t="s">
        <v>1</v>
      </c>
      <c r="B14" s="59"/>
      <c r="C14" s="59"/>
      <c r="D14" s="59"/>
      <c r="E14" s="59"/>
      <c r="F14" s="59"/>
      <c r="G14" s="59"/>
      <c r="H14" s="59"/>
      <c r="I14" s="59"/>
    </row>
    <row r="15" spans="1:9">
      <c r="A15" s="59" t="s">
        <v>2</v>
      </c>
      <c r="B15" s="59"/>
      <c r="C15" s="59"/>
      <c r="D15" s="59"/>
      <c r="E15" s="59"/>
      <c r="F15" s="59"/>
      <c r="G15" s="59"/>
      <c r="H15" s="59"/>
      <c r="I15" s="59"/>
    </row>
    <row r="16" spans="1:9" ht="60">
      <c r="A16" s="1" t="s">
        <v>3</v>
      </c>
      <c r="B16" s="1" t="s">
        <v>4</v>
      </c>
      <c r="C16" s="1" t="s">
        <v>5</v>
      </c>
      <c r="D16" s="1" t="s">
        <v>6</v>
      </c>
      <c r="E16" s="1" t="s">
        <v>7</v>
      </c>
      <c r="F16" s="2" t="s">
        <v>8</v>
      </c>
      <c r="G16" s="2" t="s">
        <v>9</v>
      </c>
      <c r="H16" s="1" t="s">
        <v>10</v>
      </c>
      <c r="I16" s="1" t="s">
        <v>11</v>
      </c>
    </row>
    <row r="17" spans="1:9">
      <c r="A17" s="3" t="s">
        <v>12</v>
      </c>
      <c r="B17" s="4">
        <v>98.077480000000008</v>
      </c>
      <c r="C17" s="4"/>
      <c r="D17" s="4">
        <v>92.583839999999995</v>
      </c>
      <c r="E17" s="4">
        <v>90.850319999999996</v>
      </c>
      <c r="F17" s="4">
        <v>26.715</v>
      </c>
      <c r="G17" s="4">
        <v>7.6637599999999999</v>
      </c>
      <c r="H17" s="4">
        <v>14.14751</v>
      </c>
      <c r="I17" s="5">
        <f>B17+D17+F17-G17-G18</f>
        <v>29.112560000000002</v>
      </c>
    </row>
    <row r="18" spans="1:9">
      <c r="F18" s="6" t="s">
        <v>62</v>
      </c>
      <c r="G18" s="6">
        <v>180.6</v>
      </c>
    </row>
    <row r="19" spans="1:9">
      <c r="A19" t="s">
        <v>13</v>
      </c>
    </row>
    <row r="20" spans="1:9">
      <c r="A20" s="7" t="s">
        <v>14</v>
      </c>
      <c r="B20" s="7"/>
      <c r="C20" s="7"/>
      <c r="D20" s="7"/>
      <c r="E20" s="7"/>
      <c r="F20" s="7"/>
    </row>
    <row r="21" spans="1:9">
      <c r="A21" s="7" t="s">
        <v>15</v>
      </c>
      <c r="B21" s="7"/>
      <c r="C21" s="7"/>
      <c r="D21" s="7"/>
      <c r="E21" s="7"/>
      <c r="F21" s="7"/>
    </row>
    <row r="22" spans="1:9">
      <c r="A22" t="s">
        <v>16</v>
      </c>
    </row>
    <row r="23" spans="1:9">
      <c r="A23" t="s">
        <v>17</v>
      </c>
    </row>
    <row r="24" spans="1:9">
      <c r="A24" t="s">
        <v>18</v>
      </c>
    </row>
    <row r="25" spans="1:9">
      <c r="A25" t="s">
        <v>19</v>
      </c>
      <c r="I25" s="8"/>
    </row>
    <row r="26" spans="1:9">
      <c r="I26" s="8"/>
    </row>
    <row r="27" spans="1:9">
      <c r="I27" s="8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I22"/>
  <sheetViews>
    <sheetView tabSelected="1" zoomScaleNormal="100" zoomScaleSheetLayoutView="120" workbookViewId="0">
      <selection activeCell="B23" sqref="B23"/>
    </sheetView>
  </sheetViews>
  <sheetFormatPr defaultRowHeight="15"/>
  <cols>
    <col min="1" max="1" width="4.5703125" customWidth="1"/>
    <col min="2" max="2" width="17.42578125" customWidth="1"/>
    <col min="3" max="3" width="13.28515625" hidden="1" customWidth="1"/>
    <col min="4" max="4" width="17.7109375" customWidth="1"/>
    <col min="5" max="5" width="21.42578125" customWidth="1"/>
    <col min="6" max="6" width="13.28515625" customWidth="1"/>
    <col min="7" max="7" width="15.28515625" customWidth="1"/>
    <col min="8" max="8" width="15.140625" customWidth="1"/>
    <col min="9" max="9" width="14.28515625" customWidth="1"/>
    <col min="257" max="257" width="4.5703125" customWidth="1"/>
    <col min="258" max="258" width="17.42578125" customWidth="1"/>
    <col min="259" max="259" width="0" hidden="1" customWidth="1"/>
    <col min="260" max="260" width="17.7109375" customWidth="1"/>
    <col min="261" max="261" width="21.42578125" customWidth="1"/>
    <col min="262" max="262" width="13.28515625" customWidth="1"/>
    <col min="263" max="263" width="15.28515625" customWidth="1"/>
    <col min="264" max="264" width="15.140625" customWidth="1"/>
    <col min="265" max="265" width="14.28515625" customWidth="1"/>
    <col min="513" max="513" width="4.5703125" customWidth="1"/>
    <col min="514" max="514" width="17.42578125" customWidth="1"/>
    <col min="515" max="515" width="0" hidden="1" customWidth="1"/>
    <col min="516" max="516" width="17.7109375" customWidth="1"/>
    <col min="517" max="517" width="21.42578125" customWidth="1"/>
    <col min="518" max="518" width="13.28515625" customWidth="1"/>
    <col min="519" max="519" width="15.28515625" customWidth="1"/>
    <col min="520" max="520" width="15.140625" customWidth="1"/>
    <col min="521" max="521" width="14.28515625" customWidth="1"/>
    <col min="769" max="769" width="4.5703125" customWidth="1"/>
    <col min="770" max="770" width="17.42578125" customWidth="1"/>
    <col min="771" max="771" width="0" hidden="1" customWidth="1"/>
    <col min="772" max="772" width="17.7109375" customWidth="1"/>
    <col min="773" max="773" width="21.42578125" customWidth="1"/>
    <col min="774" max="774" width="13.28515625" customWidth="1"/>
    <col min="775" max="775" width="15.28515625" customWidth="1"/>
    <col min="776" max="776" width="15.140625" customWidth="1"/>
    <col min="777" max="777" width="14.28515625" customWidth="1"/>
    <col min="1025" max="1025" width="4.5703125" customWidth="1"/>
    <col min="1026" max="1026" width="17.42578125" customWidth="1"/>
    <col min="1027" max="1027" width="0" hidden="1" customWidth="1"/>
    <col min="1028" max="1028" width="17.7109375" customWidth="1"/>
    <col min="1029" max="1029" width="21.42578125" customWidth="1"/>
    <col min="1030" max="1030" width="13.28515625" customWidth="1"/>
    <col min="1031" max="1031" width="15.28515625" customWidth="1"/>
    <col min="1032" max="1032" width="15.140625" customWidth="1"/>
    <col min="1033" max="1033" width="14.28515625" customWidth="1"/>
    <col min="1281" max="1281" width="4.5703125" customWidth="1"/>
    <col min="1282" max="1282" width="17.42578125" customWidth="1"/>
    <col min="1283" max="1283" width="0" hidden="1" customWidth="1"/>
    <col min="1284" max="1284" width="17.7109375" customWidth="1"/>
    <col min="1285" max="1285" width="21.42578125" customWidth="1"/>
    <col min="1286" max="1286" width="13.28515625" customWidth="1"/>
    <col min="1287" max="1287" width="15.28515625" customWidth="1"/>
    <col min="1288" max="1288" width="15.140625" customWidth="1"/>
    <col min="1289" max="1289" width="14.28515625" customWidth="1"/>
    <col min="1537" max="1537" width="4.5703125" customWidth="1"/>
    <col min="1538" max="1538" width="17.42578125" customWidth="1"/>
    <col min="1539" max="1539" width="0" hidden="1" customWidth="1"/>
    <col min="1540" max="1540" width="17.7109375" customWidth="1"/>
    <col min="1541" max="1541" width="21.42578125" customWidth="1"/>
    <col min="1542" max="1542" width="13.28515625" customWidth="1"/>
    <col min="1543" max="1543" width="15.28515625" customWidth="1"/>
    <col min="1544" max="1544" width="15.140625" customWidth="1"/>
    <col min="1545" max="1545" width="14.28515625" customWidth="1"/>
    <col min="1793" max="1793" width="4.5703125" customWidth="1"/>
    <col min="1794" max="1794" width="17.42578125" customWidth="1"/>
    <col min="1795" max="1795" width="0" hidden="1" customWidth="1"/>
    <col min="1796" max="1796" width="17.7109375" customWidth="1"/>
    <col min="1797" max="1797" width="21.42578125" customWidth="1"/>
    <col min="1798" max="1798" width="13.28515625" customWidth="1"/>
    <col min="1799" max="1799" width="15.28515625" customWidth="1"/>
    <col min="1800" max="1800" width="15.140625" customWidth="1"/>
    <col min="1801" max="1801" width="14.28515625" customWidth="1"/>
    <col min="2049" max="2049" width="4.5703125" customWidth="1"/>
    <col min="2050" max="2050" width="17.42578125" customWidth="1"/>
    <col min="2051" max="2051" width="0" hidden="1" customWidth="1"/>
    <col min="2052" max="2052" width="17.7109375" customWidth="1"/>
    <col min="2053" max="2053" width="21.42578125" customWidth="1"/>
    <col min="2054" max="2054" width="13.28515625" customWidth="1"/>
    <col min="2055" max="2055" width="15.28515625" customWidth="1"/>
    <col min="2056" max="2056" width="15.140625" customWidth="1"/>
    <col min="2057" max="2057" width="14.28515625" customWidth="1"/>
    <col min="2305" max="2305" width="4.5703125" customWidth="1"/>
    <col min="2306" max="2306" width="17.42578125" customWidth="1"/>
    <col min="2307" max="2307" width="0" hidden="1" customWidth="1"/>
    <col min="2308" max="2308" width="17.7109375" customWidth="1"/>
    <col min="2309" max="2309" width="21.42578125" customWidth="1"/>
    <col min="2310" max="2310" width="13.28515625" customWidth="1"/>
    <col min="2311" max="2311" width="15.28515625" customWidth="1"/>
    <col min="2312" max="2312" width="15.140625" customWidth="1"/>
    <col min="2313" max="2313" width="14.28515625" customWidth="1"/>
    <col min="2561" max="2561" width="4.5703125" customWidth="1"/>
    <col min="2562" max="2562" width="17.42578125" customWidth="1"/>
    <col min="2563" max="2563" width="0" hidden="1" customWidth="1"/>
    <col min="2564" max="2564" width="17.7109375" customWidth="1"/>
    <col min="2565" max="2565" width="21.42578125" customWidth="1"/>
    <col min="2566" max="2566" width="13.28515625" customWidth="1"/>
    <col min="2567" max="2567" width="15.28515625" customWidth="1"/>
    <col min="2568" max="2568" width="15.140625" customWidth="1"/>
    <col min="2569" max="2569" width="14.28515625" customWidth="1"/>
    <col min="2817" max="2817" width="4.5703125" customWidth="1"/>
    <col min="2818" max="2818" width="17.42578125" customWidth="1"/>
    <col min="2819" max="2819" width="0" hidden="1" customWidth="1"/>
    <col min="2820" max="2820" width="17.7109375" customWidth="1"/>
    <col min="2821" max="2821" width="21.42578125" customWidth="1"/>
    <col min="2822" max="2822" width="13.28515625" customWidth="1"/>
    <col min="2823" max="2823" width="15.28515625" customWidth="1"/>
    <col min="2824" max="2824" width="15.140625" customWidth="1"/>
    <col min="2825" max="2825" width="14.28515625" customWidth="1"/>
    <col min="3073" max="3073" width="4.5703125" customWidth="1"/>
    <col min="3074" max="3074" width="17.42578125" customWidth="1"/>
    <col min="3075" max="3075" width="0" hidden="1" customWidth="1"/>
    <col min="3076" max="3076" width="17.7109375" customWidth="1"/>
    <col min="3077" max="3077" width="21.42578125" customWidth="1"/>
    <col min="3078" max="3078" width="13.28515625" customWidth="1"/>
    <col min="3079" max="3079" width="15.28515625" customWidth="1"/>
    <col min="3080" max="3080" width="15.140625" customWidth="1"/>
    <col min="3081" max="3081" width="14.28515625" customWidth="1"/>
    <col min="3329" max="3329" width="4.5703125" customWidth="1"/>
    <col min="3330" max="3330" width="17.42578125" customWidth="1"/>
    <col min="3331" max="3331" width="0" hidden="1" customWidth="1"/>
    <col min="3332" max="3332" width="17.7109375" customWidth="1"/>
    <col min="3333" max="3333" width="21.42578125" customWidth="1"/>
    <col min="3334" max="3334" width="13.28515625" customWidth="1"/>
    <col min="3335" max="3335" width="15.28515625" customWidth="1"/>
    <col min="3336" max="3336" width="15.140625" customWidth="1"/>
    <col min="3337" max="3337" width="14.28515625" customWidth="1"/>
    <col min="3585" max="3585" width="4.5703125" customWidth="1"/>
    <col min="3586" max="3586" width="17.42578125" customWidth="1"/>
    <col min="3587" max="3587" width="0" hidden="1" customWidth="1"/>
    <col min="3588" max="3588" width="17.7109375" customWidth="1"/>
    <col min="3589" max="3589" width="21.42578125" customWidth="1"/>
    <col min="3590" max="3590" width="13.28515625" customWidth="1"/>
    <col min="3591" max="3591" width="15.28515625" customWidth="1"/>
    <col min="3592" max="3592" width="15.140625" customWidth="1"/>
    <col min="3593" max="3593" width="14.28515625" customWidth="1"/>
    <col min="3841" max="3841" width="4.5703125" customWidth="1"/>
    <col min="3842" max="3842" width="17.42578125" customWidth="1"/>
    <col min="3843" max="3843" width="0" hidden="1" customWidth="1"/>
    <col min="3844" max="3844" width="17.7109375" customWidth="1"/>
    <col min="3845" max="3845" width="21.42578125" customWidth="1"/>
    <col min="3846" max="3846" width="13.28515625" customWidth="1"/>
    <col min="3847" max="3847" width="15.28515625" customWidth="1"/>
    <col min="3848" max="3848" width="15.140625" customWidth="1"/>
    <col min="3849" max="3849" width="14.28515625" customWidth="1"/>
    <col min="4097" max="4097" width="4.5703125" customWidth="1"/>
    <col min="4098" max="4098" width="17.42578125" customWidth="1"/>
    <col min="4099" max="4099" width="0" hidden="1" customWidth="1"/>
    <col min="4100" max="4100" width="17.7109375" customWidth="1"/>
    <col min="4101" max="4101" width="21.42578125" customWidth="1"/>
    <col min="4102" max="4102" width="13.28515625" customWidth="1"/>
    <col min="4103" max="4103" width="15.28515625" customWidth="1"/>
    <col min="4104" max="4104" width="15.140625" customWidth="1"/>
    <col min="4105" max="4105" width="14.28515625" customWidth="1"/>
    <col min="4353" max="4353" width="4.5703125" customWidth="1"/>
    <col min="4354" max="4354" width="17.42578125" customWidth="1"/>
    <col min="4355" max="4355" width="0" hidden="1" customWidth="1"/>
    <col min="4356" max="4356" width="17.7109375" customWidth="1"/>
    <col min="4357" max="4357" width="21.42578125" customWidth="1"/>
    <col min="4358" max="4358" width="13.28515625" customWidth="1"/>
    <col min="4359" max="4359" width="15.28515625" customWidth="1"/>
    <col min="4360" max="4360" width="15.140625" customWidth="1"/>
    <col min="4361" max="4361" width="14.28515625" customWidth="1"/>
    <col min="4609" max="4609" width="4.5703125" customWidth="1"/>
    <col min="4610" max="4610" width="17.42578125" customWidth="1"/>
    <col min="4611" max="4611" width="0" hidden="1" customWidth="1"/>
    <col min="4612" max="4612" width="17.7109375" customWidth="1"/>
    <col min="4613" max="4613" width="21.42578125" customWidth="1"/>
    <col min="4614" max="4614" width="13.28515625" customWidth="1"/>
    <col min="4615" max="4615" width="15.28515625" customWidth="1"/>
    <col min="4616" max="4616" width="15.140625" customWidth="1"/>
    <col min="4617" max="4617" width="14.28515625" customWidth="1"/>
    <col min="4865" max="4865" width="4.5703125" customWidth="1"/>
    <col min="4866" max="4866" width="17.42578125" customWidth="1"/>
    <col min="4867" max="4867" width="0" hidden="1" customWidth="1"/>
    <col min="4868" max="4868" width="17.7109375" customWidth="1"/>
    <col min="4869" max="4869" width="21.42578125" customWidth="1"/>
    <col min="4870" max="4870" width="13.28515625" customWidth="1"/>
    <col min="4871" max="4871" width="15.28515625" customWidth="1"/>
    <col min="4872" max="4872" width="15.140625" customWidth="1"/>
    <col min="4873" max="4873" width="14.28515625" customWidth="1"/>
    <col min="5121" max="5121" width="4.5703125" customWidth="1"/>
    <col min="5122" max="5122" width="17.42578125" customWidth="1"/>
    <col min="5123" max="5123" width="0" hidden="1" customWidth="1"/>
    <col min="5124" max="5124" width="17.7109375" customWidth="1"/>
    <col min="5125" max="5125" width="21.42578125" customWidth="1"/>
    <col min="5126" max="5126" width="13.28515625" customWidth="1"/>
    <col min="5127" max="5127" width="15.28515625" customWidth="1"/>
    <col min="5128" max="5128" width="15.140625" customWidth="1"/>
    <col min="5129" max="5129" width="14.28515625" customWidth="1"/>
    <col min="5377" max="5377" width="4.5703125" customWidth="1"/>
    <col min="5378" max="5378" width="17.42578125" customWidth="1"/>
    <col min="5379" max="5379" width="0" hidden="1" customWidth="1"/>
    <col min="5380" max="5380" width="17.7109375" customWidth="1"/>
    <col min="5381" max="5381" width="21.42578125" customWidth="1"/>
    <col min="5382" max="5382" width="13.28515625" customWidth="1"/>
    <col min="5383" max="5383" width="15.28515625" customWidth="1"/>
    <col min="5384" max="5384" width="15.140625" customWidth="1"/>
    <col min="5385" max="5385" width="14.28515625" customWidth="1"/>
    <col min="5633" max="5633" width="4.5703125" customWidth="1"/>
    <col min="5634" max="5634" width="17.42578125" customWidth="1"/>
    <col min="5635" max="5635" width="0" hidden="1" customWidth="1"/>
    <col min="5636" max="5636" width="17.7109375" customWidth="1"/>
    <col min="5637" max="5637" width="21.42578125" customWidth="1"/>
    <col min="5638" max="5638" width="13.28515625" customWidth="1"/>
    <col min="5639" max="5639" width="15.28515625" customWidth="1"/>
    <col min="5640" max="5640" width="15.140625" customWidth="1"/>
    <col min="5641" max="5641" width="14.28515625" customWidth="1"/>
    <col min="5889" max="5889" width="4.5703125" customWidth="1"/>
    <col min="5890" max="5890" width="17.42578125" customWidth="1"/>
    <col min="5891" max="5891" width="0" hidden="1" customWidth="1"/>
    <col min="5892" max="5892" width="17.7109375" customWidth="1"/>
    <col min="5893" max="5893" width="21.42578125" customWidth="1"/>
    <col min="5894" max="5894" width="13.28515625" customWidth="1"/>
    <col min="5895" max="5895" width="15.28515625" customWidth="1"/>
    <col min="5896" max="5896" width="15.140625" customWidth="1"/>
    <col min="5897" max="5897" width="14.28515625" customWidth="1"/>
    <col min="6145" max="6145" width="4.5703125" customWidth="1"/>
    <col min="6146" max="6146" width="17.42578125" customWidth="1"/>
    <col min="6147" max="6147" width="0" hidden="1" customWidth="1"/>
    <col min="6148" max="6148" width="17.7109375" customWidth="1"/>
    <col min="6149" max="6149" width="21.42578125" customWidth="1"/>
    <col min="6150" max="6150" width="13.28515625" customWidth="1"/>
    <col min="6151" max="6151" width="15.28515625" customWidth="1"/>
    <col min="6152" max="6152" width="15.140625" customWidth="1"/>
    <col min="6153" max="6153" width="14.28515625" customWidth="1"/>
    <col min="6401" max="6401" width="4.5703125" customWidth="1"/>
    <col min="6402" max="6402" width="17.42578125" customWidth="1"/>
    <col min="6403" max="6403" width="0" hidden="1" customWidth="1"/>
    <col min="6404" max="6404" width="17.7109375" customWidth="1"/>
    <col min="6405" max="6405" width="21.42578125" customWidth="1"/>
    <col min="6406" max="6406" width="13.28515625" customWidth="1"/>
    <col min="6407" max="6407" width="15.28515625" customWidth="1"/>
    <col min="6408" max="6408" width="15.140625" customWidth="1"/>
    <col min="6409" max="6409" width="14.28515625" customWidth="1"/>
    <col min="6657" max="6657" width="4.5703125" customWidth="1"/>
    <col min="6658" max="6658" width="17.42578125" customWidth="1"/>
    <col min="6659" max="6659" width="0" hidden="1" customWidth="1"/>
    <col min="6660" max="6660" width="17.7109375" customWidth="1"/>
    <col min="6661" max="6661" width="21.42578125" customWidth="1"/>
    <col min="6662" max="6662" width="13.28515625" customWidth="1"/>
    <col min="6663" max="6663" width="15.28515625" customWidth="1"/>
    <col min="6664" max="6664" width="15.140625" customWidth="1"/>
    <col min="6665" max="6665" width="14.28515625" customWidth="1"/>
    <col min="6913" max="6913" width="4.5703125" customWidth="1"/>
    <col min="6914" max="6914" width="17.42578125" customWidth="1"/>
    <col min="6915" max="6915" width="0" hidden="1" customWidth="1"/>
    <col min="6916" max="6916" width="17.7109375" customWidth="1"/>
    <col min="6917" max="6917" width="21.42578125" customWidth="1"/>
    <col min="6918" max="6918" width="13.28515625" customWidth="1"/>
    <col min="6919" max="6919" width="15.28515625" customWidth="1"/>
    <col min="6920" max="6920" width="15.140625" customWidth="1"/>
    <col min="6921" max="6921" width="14.28515625" customWidth="1"/>
    <col min="7169" max="7169" width="4.5703125" customWidth="1"/>
    <col min="7170" max="7170" width="17.42578125" customWidth="1"/>
    <col min="7171" max="7171" width="0" hidden="1" customWidth="1"/>
    <col min="7172" max="7172" width="17.7109375" customWidth="1"/>
    <col min="7173" max="7173" width="21.42578125" customWidth="1"/>
    <col min="7174" max="7174" width="13.28515625" customWidth="1"/>
    <col min="7175" max="7175" width="15.28515625" customWidth="1"/>
    <col min="7176" max="7176" width="15.140625" customWidth="1"/>
    <col min="7177" max="7177" width="14.28515625" customWidth="1"/>
    <col min="7425" max="7425" width="4.5703125" customWidth="1"/>
    <col min="7426" max="7426" width="17.42578125" customWidth="1"/>
    <col min="7427" max="7427" width="0" hidden="1" customWidth="1"/>
    <col min="7428" max="7428" width="17.7109375" customWidth="1"/>
    <col min="7429" max="7429" width="21.42578125" customWidth="1"/>
    <col min="7430" max="7430" width="13.28515625" customWidth="1"/>
    <col min="7431" max="7431" width="15.28515625" customWidth="1"/>
    <col min="7432" max="7432" width="15.140625" customWidth="1"/>
    <col min="7433" max="7433" width="14.28515625" customWidth="1"/>
    <col min="7681" max="7681" width="4.5703125" customWidth="1"/>
    <col min="7682" max="7682" width="17.42578125" customWidth="1"/>
    <col min="7683" max="7683" width="0" hidden="1" customWidth="1"/>
    <col min="7684" max="7684" width="17.7109375" customWidth="1"/>
    <col min="7685" max="7685" width="21.42578125" customWidth="1"/>
    <col min="7686" max="7686" width="13.28515625" customWidth="1"/>
    <col min="7687" max="7687" width="15.28515625" customWidth="1"/>
    <col min="7688" max="7688" width="15.140625" customWidth="1"/>
    <col min="7689" max="7689" width="14.28515625" customWidth="1"/>
    <col min="7937" max="7937" width="4.5703125" customWidth="1"/>
    <col min="7938" max="7938" width="17.42578125" customWidth="1"/>
    <col min="7939" max="7939" width="0" hidden="1" customWidth="1"/>
    <col min="7940" max="7940" width="17.7109375" customWidth="1"/>
    <col min="7941" max="7941" width="21.42578125" customWidth="1"/>
    <col min="7942" max="7942" width="13.28515625" customWidth="1"/>
    <col min="7943" max="7943" width="15.28515625" customWidth="1"/>
    <col min="7944" max="7944" width="15.140625" customWidth="1"/>
    <col min="7945" max="7945" width="14.28515625" customWidth="1"/>
    <col min="8193" max="8193" width="4.5703125" customWidth="1"/>
    <col min="8194" max="8194" width="17.42578125" customWidth="1"/>
    <col min="8195" max="8195" width="0" hidden="1" customWidth="1"/>
    <col min="8196" max="8196" width="17.7109375" customWidth="1"/>
    <col min="8197" max="8197" width="21.42578125" customWidth="1"/>
    <col min="8198" max="8198" width="13.28515625" customWidth="1"/>
    <col min="8199" max="8199" width="15.28515625" customWidth="1"/>
    <col min="8200" max="8200" width="15.140625" customWidth="1"/>
    <col min="8201" max="8201" width="14.28515625" customWidth="1"/>
    <col min="8449" max="8449" width="4.5703125" customWidth="1"/>
    <col min="8450" max="8450" width="17.42578125" customWidth="1"/>
    <col min="8451" max="8451" width="0" hidden="1" customWidth="1"/>
    <col min="8452" max="8452" width="17.7109375" customWidth="1"/>
    <col min="8453" max="8453" width="21.42578125" customWidth="1"/>
    <col min="8454" max="8454" width="13.28515625" customWidth="1"/>
    <col min="8455" max="8455" width="15.28515625" customWidth="1"/>
    <col min="8456" max="8456" width="15.140625" customWidth="1"/>
    <col min="8457" max="8457" width="14.28515625" customWidth="1"/>
    <col min="8705" max="8705" width="4.5703125" customWidth="1"/>
    <col min="8706" max="8706" width="17.42578125" customWidth="1"/>
    <col min="8707" max="8707" width="0" hidden="1" customWidth="1"/>
    <col min="8708" max="8708" width="17.7109375" customWidth="1"/>
    <col min="8709" max="8709" width="21.42578125" customWidth="1"/>
    <col min="8710" max="8710" width="13.28515625" customWidth="1"/>
    <col min="8711" max="8711" width="15.28515625" customWidth="1"/>
    <col min="8712" max="8712" width="15.140625" customWidth="1"/>
    <col min="8713" max="8713" width="14.28515625" customWidth="1"/>
    <col min="8961" max="8961" width="4.5703125" customWidth="1"/>
    <col min="8962" max="8962" width="17.42578125" customWidth="1"/>
    <col min="8963" max="8963" width="0" hidden="1" customWidth="1"/>
    <col min="8964" max="8964" width="17.7109375" customWidth="1"/>
    <col min="8965" max="8965" width="21.42578125" customWidth="1"/>
    <col min="8966" max="8966" width="13.28515625" customWidth="1"/>
    <col min="8967" max="8967" width="15.28515625" customWidth="1"/>
    <col min="8968" max="8968" width="15.140625" customWidth="1"/>
    <col min="8969" max="8969" width="14.28515625" customWidth="1"/>
    <col min="9217" max="9217" width="4.5703125" customWidth="1"/>
    <col min="9218" max="9218" width="17.42578125" customWidth="1"/>
    <col min="9219" max="9219" width="0" hidden="1" customWidth="1"/>
    <col min="9220" max="9220" width="17.7109375" customWidth="1"/>
    <col min="9221" max="9221" width="21.42578125" customWidth="1"/>
    <col min="9222" max="9222" width="13.28515625" customWidth="1"/>
    <col min="9223" max="9223" width="15.28515625" customWidth="1"/>
    <col min="9224" max="9224" width="15.140625" customWidth="1"/>
    <col min="9225" max="9225" width="14.28515625" customWidth="1"/>
    <col min="9473" max="9473" width="4.5703125" customWidth="1"/>
    <col min="9474" max="9474" width="17.42578125" customWidth="1"/>
    <col min="9475" max="9475" width="0" hidden="1" customWidth="1"/>
    <col min="9476" max="9476" width="17.7109375" customWidth="1"/>
    <col min="9477" max="9477" width="21.42578125" customWidth="1"/>
    <col min="9478" max="9478" width="13.28515625" customWidth="1"/>
    <col min="9479" max="9479" width="15.28515625" customWidth="1"/>
    <col min="9480" max="9480" width="15.140625" customWidth="1"/>
    <col min="9481" max="9481" width="14.28515625" customWidth="1"/>
    <col min="9729" max="9729" width="4.5703125" customWidth="1"/>
    <col min="9730" max="9730" width="17.42578125" customWidth="1"/>
    <col min="9731" max="9731" width="0" hidden="1" customWidth="1"/>
    <col min="9732" max="9732" width="17.7109375" customWidth="1"/>
    <col min="9733" max="9733" width="21.42578125" customWidth="1"/>
    <col min="9734" max="9734" width="13.28515625" customWidth="1"/>
    <col min="9735" max="9735" width="15.28515625" customWidth="1"/>
    <col min="9736" max="9736" width="15.140625" customWidth="1"/>
    <col min="9737" max="9737" width="14.28515625" customWidth="1"/>
    <col min="9985" max="9985" width="4.5703125" customWidth="1"/>
    <col min="9986" max="9986" width="17.42578125" customWidth="1"/>
    <col min="9987" max="9987" width="0" hidden="1" customWidth="1"/>
    <col min="9988" max="9988" width="17.7109375" customWidth="1"/>
    <col min="9989" max="9989" width="21.42578125" customWidth="1"/>
    <col min="9990" max="9990" width="13.28515625" customWidth="1"/>
    <col min="9991" max="9991" width="15.28515625" customWidth="1"/>
    <col min="9992" max="9992" width="15.140625" customWidth="1"/>
    <col min="9993" max="9993" width="14.28515625" customWidth="1"/>
    <col min="10241" max="10241" width="4.5703125" customWidth="1"/>
    <col min="10242" max="10242" width="17.42578125" customWidth="1"/>
    <col min="10243" max="10243" width="0" hidden="1" customWidth="1"/>
    <col min="10244" max="10244" width="17.7109375" customWidth="1"/>
    <col min="10245" max="10245" width="21.42578125" customWidth="1"/>
    <col min="10246" max="10246" width="13.28515625" customWidth="1"/>
    <col min="10247" max="10247" width="15.28515625" customWidth="1"/>
    <col min="10248" max="10248" width="15.140625" customWidth="1"/>
    <col min="10249" max="10249" width="14.28515625" customWidth="1"/>
    <col min="10497" max="10497" width="4.5703125" customWidth="1"/>
    <col min="10498" max="10498" width="17.42578125" customWidth="1"/>
    <col min="10499" max="10499" width="0" hidden="1" customWidth="1"/>
    <col min="10500" max="10500" width="17.7109375" customWidth="1"/>
    <col min="10501" max="10501" width="21.42578125" customWidth="1"/>
    <col min="10502" max="10502" width="13.28515625" customWidth="1"/>
    <col min="10503" max="10503" width="15.28515625" customWidth="1"/>
    <col min="10504" max="10504" width="15.140625" customWidth="1"/>
    <col min="10505" max="10505" width="14.28515625" customWidth="1"/>
    <col min="10753" max="10753" width="4.5703125" customWidth="1"/>
    <col min="10754" max="10754" width="17.42578125" customWidth="1"/>
    <col min="10755" max="10755" width="0" hidden="1" customWidth="1"/>
    <col min="10756" max="10756" width="17.7109375" customWidth="1"/>
    <col min="10757" max="10757" width="21.42578125" customWidth="1"/>
    <col min="10758" max="10758" width="13.28515625" customWidth="1"/>
    <col min="10759" max="10759" width="15.28515625" customWidth="1"/>
    <col min="10760" max="10760" width="15.140625" customWidth="1"/>
    <col min="10761" max="10761" width="14.28515625" customWidth="1"/>
    <col min="11009" max="11009" width="4.5703125" customWidth="1"/>
    <col min="11010" max="11010" width="17.42578125" customWidth="1"/>
    <col min="11011" max="11011" width="0" hidden="1" customWidth="1"/>
    <col min="11012" max="11012" width="17.7109375" customWidth="1"/>
    <col min="11013" max="11013" width="21.42578125" customWidth="1"/>
    <col min="11014" max="11014" width="13.28515625" customWidth="1"/>
    <col min="11015" max="11015" width="15.28515625" customWidth="1"/>
    <col min="11016" max="11016" width="15.140625" customWidth="1"/>
    <col min="11017" max="11017" width="14.28515625" customWidth="1"/>
    <col min="11265" max="11265" width="4.5703125" customWidth="1"/>
    <col min="11266" max="11266" width="17.42578125" customWidth="1"/>
    <col min="11267" max="11267" width="0" hidden="1" customWidth="1"/>
    <col min="11268" max="11268" width="17.7109375" customWidth="1"/>
    <col min="11269" max="11269" width="21.42578125" customWidth="1"/>
    <col min="11270" max="11270" width="13.28515625" customWidth="1"/>
    <col min="11271" max="11271" width="15.28515625" customWidth="1"/>
    <col min="11272" max="11272" width="15.140625" customWidth="1"/>
    <col min="11273" max="11273" width="14.28515625" customWidth="1"/>
    <col min="11521" max="11521" width="4.5703125" customWidth="1"/>
    <col min="11522" max="11522" width="17.42578125" customWidth="1"/>
    <col min="11523" max="11523" width="0" hidden="1" customWidth="1"/>
    <col min="11524" max="11524" width="17.7109375" customWidth="1"/>
    <col min="11525" max="11525" width="21.42578125" customWidth="1"/>
    <col min="11526" max="11526" width="13.28515625" customWidth="1"/>
    <col min="11527" max="11527" width="15.28515625" customWidth="1"/>
    <col min="11528" max="11528" width="15.140625" customWidth="1"/>
    <col min="11529" max="11529" width="14.28515625" customWidth="1"/>
    <col min="11777" max="11777" width="4.5703125" customWidth="1"/>
    <col min="11778" max="11778" width="17.42578125" customWidth="1"/>
    <col min="11779" max="11779" width="0" hidden="1" customWidth="1"/>
    <col min="11780" max="11780" width="17.7109375" customWidth="1"/>
    <col min="11781" max="11781" width="21.42578125" customWidth="1"/>
    <col min="11782" max="11782" width="13.28515625" customWidth="1"/>
    <col min="11783" max="11783" width="15.28515625" customWidth="1"/>
    <col min="11784" max="11784" width="15.140625" customWidth="1"/>
    <col min="11785" max="11785" width="14.28515625" customWidth="1"/>
    <col min="12033" max="12033" width="4.5703125" customWidth="1"/>
    <col min="12034" max="12034" width="17.42578125" customWidth="1"/>
    <col min="12035" max="12035" width="0" hidden="1" customWidth="1"/>
    <col min="12036" max="12036" width="17.7109375" customWidth="1"/>
    <col min="12037" max="12037" width="21.42578125" customWidth="1"/>
    <col min="12038" max="12038" width="13.28515625" customWidth="1"/>
    <col min="12039" max="12039" width="15.28515625" customWidth="1"/>
    <col min="12040" max="12040" width="15.140625" customWidth="1"/>
    <col min="12041" max="12041" width="14.28515625" customWidth="1"/>
    <col min="12289" max="12289" width="4.5703125" customWidth="1"/>
    <col min="12290" max="12290" width="17.42578125" customWidth="1"/>
    <col min="12291" max="12291" width="0" hidden="1" customWidth="1"/>
    <col min="12292" max="12292" width="17.7109375" customWidth="1"/>
    <col min="12293" max="12293" width="21.42578125" customWidth="1"/>
    <col min="12294" max="12294" width="13.28515625" customWidth="1"/>
    <col min="12295" max="12295" width="15.28515625" customWidth="1"/>
    <col min="12296" max="12296" width="15.140625" customWidth="1"/>
    <col min="12297" max="12297" width="14.28515625" customWidth="1"/>
    <col min="12545" max="12545" width="4.5703125" customWidth="1"/>
    <col min="12546" max="12546" width="17.42578125" customWidth="1"/>
    <col min="12547" max="12547" width="0" hidden="1" customWidth="1"/>
    <col min="12548" max="12548" width="17.7109375" customWidth="1"/>
    <col min="12549" max="12549" width="21.42578125" customWidth="1"/>
    <col min="12550" max="12550" width="13.28515625" customWidth="1"/>
    <col min="12551" max="12551" width="15.28515625" customWidth="1"/>
    <col min="12552" max="12552" width="15.140625" customWidth="1"/>
    <col min="12553" max="12553" width="14.28515625" customWidth="1"/>
    <col min="12801" max="12801" width="4.5703125" customWidth="1"/>
    <col min="12802" max="12802" width="17.42578125" customWidth="1"/>
    <col min="12803" max="12803" width="0" hidden="1" customWidth="1"/>
    <col min="12804" max="12804" width="17.7109375" customWidth="1"/>
    <col min="12805" max="12805" width="21.42578125" customWidth="1"/>
    <col min="12806" max="12806" width="13.28515625" customWidth="1"/>
    <col min="12807" max="12807" width="15.28515625" customWidth="1"/>
    <col min="12808" max="12808" width="15.140625" customWidth="1"/>
    <col min="12809" max="12809" width="14.28515625" customWidth="1"/>
    <col min="13057" max="13057" width="4.5703125" customWidth="1"/>
    <col min="13058" max="13058" width="17.42578125" customWidth="1"/>
    <col min="13059" max="13059" width="0" hidden="1" customWidth="1"/>
    <col min="13060" max="13060" width="17.7109375" customWidth="1"/>
    <col min="13061" max="13061" width="21.42578125" customWidth="1"/>
    <col min="13062" max="13062" width="13.28515625" customWidth="1"/>
    <col min="13063" max="13063" width="15.28515625" customWidth="1"/>
    <col min="13064" max="13064" width="15.140625" customWidth="1"/>
    <col min="13065" max="13065" width="14.28515625" customWidth="1"/>
    <col min="13313" max="13313" width="4.5703125" customWidth="1"/>
    <col min="13314" max="13314" width="17.42578125" customWidth="1"/>
    <col min="13315" max="13315" width="0" hidden="1" customWidth="1"/>
    <col min="13316" max="13316" width="17.7109375" customWidth="1"/>
    <col min="13317" max="13317" width="21.42578125" customWidth="1"/>
    <col min="13318" max="13318" width="13.28515625" customWidth="1"/>
    <col min="13319" max="13319" width="15.28515625" customWidth="1"/>
    <col min="13320" max="13320" width="15.140625" customWidth="1"/>
    <col min="13321" max="13321" width="14.28515625" customWidth="1"/>
    <col min="13569" max="13569" width="4.5703125" customWidth="1"/>
    <col min="13570" max="13570" width="17.42578125" customWidth="1"/>
    <col min="13571" max="13571" width="0" hidden="1" customWidth="1"/>
    <col min="13572" max="13572" width="17.7109375" customWidth="1"/>
    <col min="13573" max="13573" width="21.42578125" customWidth="1"/>
    <col min="13574" max="13574" width="13.28515625" customWidth="1"/>
    <col min="13575" max="13575" width="15.28515625" customWidth="1"/>
    <col min="13576" max="13576" width="15.140625" customWidth="1"/>
    <col min="13577" max="13577" width="14.28515625" customWidth="1"/>
    <col min="13825" max="13825" width="4.5703125" customWidth="1"/>
    <col min="13826" max="13826" width="17.42578125" customWidth="1"/>
    <col min="13827" max="13827" width="0" hidden="1" customWidth="1"/>
    <col min="13828" max="13828" width="17.7109375" customWidth="1"/>
    <col min="13829" max="13829" width="21.42578125" customWidth="1"/>
    <col min="13830" max="13830" width="13.28515625" customWidth="1"/>
    <col min="13831" max="13831" width="15.28515625" customWidth="1"/>
    <col min="13832" max="13832" width="15.140625" customWidth="1"/>
    <col min="13833" max="13833" width="14.28515625" customWidth="1"/>
    <col min="14081" max="14081" width="4.5703125" customWidth="1"/>
    <col min="14082" max="14082" width="17.42578125" customWidth="1"/>
    <col min="14083" max="14083" width="0" hidden="1" customWidth="1"/>
    <col min="14084" max="14084" width="17.7109375" customWidth="1"/>
    <col min="14085" max="14085" width="21.42578125" customWidth="1"/>
    <col min="14086" max="14086" width="13.28515625" customWidth="1"/>
    <col min="14087" max="14087" width="15.28515625" customWidth="1"/>
    <col min="14088" max="14088" width="15.140625" customWidth="1"/>
    <col min="14089" max="14089" width="14.28515625" customWidth="1"/>
    <col min="14337" max="14337" width="4.5703125" customWidth="1"/>
    <col min="14338" max="14338" width="17.42578125" customWidth="1"/>
    <col min="14339" max="14339" width="0" hidden="1" customWidth="1"/>
    <col min="14340" max="14340" width="17.7109375" customWidth="1"/>
    <col min="14341" max="14341" width="21.42578125" customWidth="1"/>
    <col min="14342" max="14342" width="13.28515625" customWidth="1"/>
    <col min="14343" max="14343" width="15.28515625" customWidth="1"/>
    <col min="14344" max="14344" width="15.140625" customWidth="1"/>
    <col min="14345" max="14345" width="14.28515625" customWidth="1"/>
    <col min="14593" max="14593" width="4.5703125" customWidth="1"/>
    <col min="14594" max="14594" width="17.42578125" customWidth="1"/>
    <col min="14595" max="14595" width="0" hidden="1" customWidth="1"/>
    <col min="14596" max="14596" width="17.7109375" customWidth="1"/>
    <col min="14597" max="14597" width="21.42578125" customWidth="1"/>
    <col min="14598" max="14598" width="13.28515625" customWidth="1"/>
    <col min="14599" max="14599" width="15.28515625" customWidth="1"/>
    <col min="14600" max="14600" width="15.140625" customWidth="1"/>
    <col min="14601" max="14601" width="14.28515625" customWidth="1"/>
    <col min="14849" max="14849" width="4.5703125" customWidth="1"/>
    <col min="14850" max="14850" width="17.42578125" customWidth="1"/>
    <col min="14851" max="14851" width="0" hidden="1" customWidth="1"/>
    <col min="14852" max="14852" width="17.7109375" customWidth="1"/>
    <col min="14853" max="14853" width="21.42578125" customWidth="1"/>
    <col min="14854" max="14854" width="13.28515625" customWidth="1"/>
    <col min="14855" max="14855" width="15.28515625" customWidth="1"/>
    <col min="14856" max="14856" width="15.140625" customWidth="1"/>
    <col min="14857" max="14857" width="14.28515625" customWidth="1"/>
    <col min="15105" max="15105" width="4.5703125" customWidth="1"/>
    <col min="15106" max="15106" width="17.42578125" customWidth="1"/>
    <col min="15107" max="15107" width="0" hidden="1" customWidth="1"/>
    <col min="15108" max="15108" width="17.7109375" customWidth="1"/>
    <col min="15109" max="15109" width="21.42578125" customWidth="1"/>
    <col min="15110" max="15110" width="13.28515625" customWidth="1"/>
    <col min="15111" max="15111" width="15.28515625" customWidth="1"/>
    <col min="15112" max="15112" width="15.140625" customWidth="1"/>
    <col min="15113" max="15113" width="14.28515625" customWidth="1"/>
    <col min="15361" max="15361" width="4.5703125" customWidth="1"/>
    <col min="15362" max="15362" width="17.42578125" customWidth="1"/>
    <col min="15363" max="15363" width="0" hidden="1" customWidth="1"/>
    <col min="15364" max="15364" width="17.7109375" customWidth="1"/>
    <col min="15365" max="15365" width="21.42578125" customWidth="1"/>
    <col min="15366" max="15366" width="13.28515625" customWidth="1"/>
    <col min="15367" max="15367" width="15.28515625" customWidth="1"/>
    <col min="15368" max="15368" width="15.140625" customWidth="1"/>
    <col min="15369" max="15369" width="14.28515625" customWidth="1"/>
    <col min="15617" max="15617" width="4.5703125" customWidth="1"/>
    <col min="15618" max="15618" width="17.42578125" customWidth="1"/>
    <col min="15619" max="15619" width="0" hidden="1" customWidth="1"/>
    <col min="15620" max="15620" width="17.7109375" customWidth="1"/>
    <col min="15621" max="15621" width="21.42578125" customWidth="1"/>
    <col min="15622" max="15622" width="13.28515625" customWidth="1"/>
    <col min="15623" max="15623" width="15.28515625" customWidth="1"/>
    <col min="15624" max="15624" width="15.140625" customWidth="1"/>
    <col min="15625" max="15625" width="14.28515625" customWidth="1"/>
    <col min="15873" max="15873" width="4.5703125" customWidth="1"/>
    <col min="15874" max="15874" width="17.42578125" customWidth="1"/>
    <col min="15875" max="15875" width="0" hidden="1" customWidth="1"/>
    <col min="15876" max="15876" width="17.7109375" customWidth="1"/>
    <col min="15877" max="15877" width="21.42578125" customWidth="1"/>
    <col min="15878" max="15878" width="13.28515625" customWidth="1"/>
    <col min="15879" max="15879" width="15.28515625" customWidth="1"/>
    <col min="15880" max="15880" width="15.140625" customWidth="1"/>
    <col min="15881" max="15881" width="14.28515625" customWidth="1"/>
    <col min="16129" max="16129" width="4.5703125" customWidth="1"/>
    <col min="16130" max="16130" width="17.42578125" customWidth="1"/>
    <col min="16131" max="16131" width="0" hidden="1" customWidth="1"/>
    <col min="16132" max="16132" width="17.7109375" customWidth="1"/>
    <col min="16133" max="16133" width="21.42578125" customWidth="1"/>
    <col min="16134" max="16134" width="13.28515625" customWidth="1"/>
    <col min="16135" max="16135" width="15.28515625" customWidth="1"/>
    <col min="16136" max="16136" width="15.140625" customWidth="1"/>
    <col min="16137" max="16137" width="14.28515625" customWidth="1"/>
  </cols>
  <sheetData>
    <row r="5" spans="1:9" ht="30" customHeight="1">
      <c r="A5" s="60" t="s">
        <v>64</v>
      </c>
      <c r="B5" s="60"/>
      <c r="C5" s="60"/>
      <c r="D5" s="60"/>
      <c r="E5" s="60"/>
      <c r="F5" s="60"/>
      <c r="G5" s="60"/>
      <c r="H5" s="60"/>
      <c r="I5" s="61"/>
    </row>
    <row r="6" spans="1:9">
      <c r="B6" s="62"/>
      <c r="C6" s="63"/>
      <c r="D6" s="64"/>
      <c r="E6" s="65" t="s">
        <v>65</v>
      </c>
      <c r="F6" s="66"/>
      <c r="G6" s="67" t="s">
        <v>66</v>
      </c>
      <c r="H6" s="68"/>
    </row>
    <row r="7" spans="1:9" ht="26.25">
      <c r="B7" s="69" t="s">
        <v>67</v>
      </c>
      <c r="C7" s="70" t="s">
        <v>68</v>
      </c>
      <c r="D7" s="71"/>
      <c r="E7" s="72" t="s">
        <v>69</v>
      </c>
      <c r="F7" s="72" t="s">
        <v>70</v>
      </c>
      <c r="G7" s="73" t="s">
        <v>71</v>
      </c>
      <c r="H7" s="74" t="s">
        <v>72</v>
      </c>
    </row>
    <row r="8" spans="1:9" ht="48" customHeight="1">
      <c r="B8" s="75" t="s">
        <v>73</v>
      </c>
      <c r="C8" s="76" t="s">
        <v>74</v>
      </c>
      <c r="D8" s="77"/>
      <c r="E8" s="78"/>
      <c r="F8" s="79">
        <v>1503000</v>
      </c>
      <c r="G8" s="79">
        <v>180600</v>
      </c>
      <c r="H8" s="79">
        <f>+F8-G8</f>
        <v>1322400</v>
      </c>
    </row>
    <row r="9" spans="1:9">
      <c r="B9" s="80"/>
      <c r="C9" s="81"/>
      <c r="D9" s="81"/>
      <c r="E9" s="82"/>
      <c r="F9" s="79"/>
      <c r="G9" s="79"/>
      <c r="H9" s="79"/>
    </row>
    <row r="10" spans="1:9">
      <c r="B10" s="82" t="s">
        <v>75</v>
      </c>
      <c r="C10" s="83"/>
      <c r="D10" s="83"/>
      <c r="E10" s="83"/>
      <c r="F10" s="84">
        <f>SUM(F8:F9)</f>
        <v>1503000</v>
      </c>
      <c r="G10" s="84">
        <f>SUM(G8:G9)</f>
        <v>180600</v>
      </c>
      <c r="H10" s="84">
        <f>SUM(H8:H9)</f>
        <v>1322400</v>
      </c>
    </row>
    <row r="11" spans="1:9">
      <c r="B11" s="85"/>
      <c r="C11" s="83"/>
      <c r="D11" s="83"/>
      <c r="E11" s="83"/>
      <c r="F11" s="83"/>
      <c r="G11" s="86"/>
      <c r="H11" s="86"/>
    </row>
    <row r="13" spans="1:9">
      <c r="B13" s="87" t="s">
        <v>76</v>
      </c>
      <c r="C13" s="88"/>
      <c r="D13" s="88"/>
      <c r="E13" s="88"/>
      <c r="F13" s="89">
        <v>0</v>
      </c>
    </row>
    <row r="14" spans="1:9">
      <c r="B14" s="87" t="s">
        <v>77</v>
      </c>
      <c r="C14" s="88"/>
      <c r="D14" s="88"/>
      <c r="E14" s="88"/>
      <c r="F14" s="90"/>
    </row>
    <row r="15" spans="1:9">
      <c r="B15" s="87" t="s">
        <v>78</v>
      </c>
      <c r="C15" s="88"/>
      <c r="D15" s="88"/>
      <c r="E15" s="88"/>
      <c r="F15" s="91">
        <v>0</v>
      </c>
    </row>
    <row r="16" spans="1:9">
      <c r="B16" s="87" t="s">
        <v>79</v>
      </c>
      <c r="C16" s="88"/>
      <c r="D16" s="88"/>
      <c r="E16" s="88"/>
      <c r="F16" s="89">
        <f>F13+F14-F15</f>
        <v>0</v>
      </c>
    </row>
    <row r="17" spans="2:7">
      <c r="B17" s="8"/>
      <c r="C17" s="8"/>
      <c r="D17" s="8"/>
      <c r="E17" s="8"/>
      <c r="F17" s="8"/>
      <c r="G17" s="8"/>
    </row>
    <row r="18" spans="2:7">
      <c r="B18" s="87" t="s">
        <v>80</v>
      </c>
      <c r="C18" s="88"/>
      <c r="D18" s="88"/>
      <c r="E18" s="88"/>
      <c r="F18" s="88"/>
      <c r="G18" s="89">
        <v>0</v>
      </c>
    </row>
    <row r="19" spans="2:7">
      <c r="B19" s="87" t="s">
        <v>81</v>
      </c>
      <c r="C19" s="88"/>
      <c r="D19" s="88"/>
      <c r="E19" s="88"/>
      <c r="F19" s="88"/>
      <c r="G19" s="90">
        <f>+F14</f>
        <v>0</v>
      </c>
    </row>
    <row r="20" spans="2:7">
      <c r="B20" s="92" t="s">
        <v>82</v>
      </c>
      <c r="C20" s="93"/>
      <c r="D20" s="93"/>
      <c r="E20" s="88"/>
      <c r="F20" s="88"/>
      <c r="G20" s="90">
        <v>180600</v>
      </c>
    </row>
    <row r="21" spans="2:7">
      <c r="B21" s="92" t="s">
        <v>83</v>
      </c>
      <c r="C21" s="88"/>
      <c r="D21" s="88"/>
      <c r="E21" s="88"/>
      <c r="F21" s="88"/>
      <c r="G21" s="90">
        <f>+G10</f>
        <v>180600</v>
      </c>
    </row>
    <row r="22" spans="2:7">
      <c r="B22" s="94" t="s">
        <v>84</v>
      </c>
      <c r="C22" s="95"/>
      <c r="D22" s="95"/>
      <c r="E22" s="95"/>
      <c r="F22" s="95"/>
      <c r="G22" s="89">
        <f>G18+G19+G20-G21</f>
        <v>0</v>
      </c>
    </row>
  </sheetData>
  <mergeCells count="5">
    <mergeCell ref="A5:H5"/>
    <mergeCell ref="G6:H6"/>
    <mergeCell ref="C7:D7"/>
    <mergeCell ref="C8:D8"/>
    <mergeCell ref="C9:D9"/>
  </mergeCells>
  <printOptions horizontalCentered="1"/>
  <pageMargins left="0.31496062992125984" right="0.11811023622047245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Пограничная3 3</vt:lpstr>
      <vt:lpstr>текущ</vt:lpstr>
      <vt:lpstr>энергосбер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УЮТ-СЕРВИС</dc:creator>
  <cp:lastModifiedBy>ООО УЮТ-СЕРВИС</cp:lastModifiedBy>
  <dcterms:created xsi:type="dcterms:W3CDTF">2024-03-05T12:28:49Z</dcterms:created>
  <dcterms:modified xsi:type="dcterms:W3CDTF">2024-03-11T12:47:26Z</dcterms:modified>
</cp:coreProperties>
</file>