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Пограничная5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3" i="1"/>
  <c r="F52"/>
  <c r="E52"/>
  <c r="D52"/>
  <c r="D45"/>
  <c r="H44"/>
  <c r="F43"/>
  <c r="F45" s="1"/>
  <c r="E43"/>
  <c r="E45" s="1"/>
  <c r="E54" s="1"/>
  <c r="H42"/>
  <c r="H41"/>
  <c r="H40"/>
  <c r="H39"/>
  <c r="K38"/>
  <c r="J38"/>
  <c r="H38"/>
  <c r="G38"/>
  <c r="H37"/>
  <c r="H36"/>
  <c r="K35"/>
  <c r="J35"/>
  <c r="H35"/>
  <c r="H52" s="1"/>
  <c r="G35"/>
  <c r="G52" s="1"/>
  <c r="G32"/>
  <c r="F32"/>
  <c r="E32"/>
  <c r="D32"/>
  <c r="K31"/>
  <c r="H31"/>
  <c r="K30"/>
  <c r="H30"/>
  <c r="K29"/>
  <c r="H29"/>
  <c r="K28"/>
  <c r="H28"/>
  <c r="H32" s="1"/>
  <c r="H27"/>
  <c r="H43" l="1"/>
  <c r="H45" s="1"/>
  <c r="H48" s="1"/>
  <c r="G43"/>
  <c r="G45" s="1"/>
  <c r="G54" s="1"/>
</calcChain>
</file>

<file path=xl/sharedStrings.xml><?xml version="1.0" encoding="utf-8"?>
<sst xmlns="http://schemas.openxmlformats.org/spreadsheetml/2006/main" count="69" uniqueCount="62">
  <si>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</si>
  <si>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</si>
  <si>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</si>
  <si>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ул. Пограничная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</si>
  <si>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</si>
  <si>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</si>
  <si>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</si>
  <si>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</si>
  <si>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</si>
  <si>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</si>
  <si>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</si>
  <si>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</si>
  <si>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</si>
  <si>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</si>
  <si>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</si>
  <si>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</si>
  <si>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</si>
  <si>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</si>
  <si>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</si>
  <si>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</si>
  <si>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</si>
  <si>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</si>
  <si>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Н/2011-94 от 01.01.2011г.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</si>
  <si>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</si>
  <si>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</si>
  <si>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</si>
  <si>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</si>
  <si>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</si>
  <si>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>ТСЖ "Жилстрой-4"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</si>
  <si>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</si>
  <si>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</si>
  <si>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</si>
  <si>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</si>
  <si>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</si>
  <si>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</si>
  <si>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</si>
  <si>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</si>
  <si>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</si>
  <si>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</si>
  <si>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</si>
  <si>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</si>
  <si>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</si>
  <si>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</si>
  <si>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</si>
  <si>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</si>
  <si>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</si>
  <si>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5 по ул. Пограничная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</si>
  <si>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</si>
  <si>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</si>
  <si>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</si>
  <si>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</si>
  <si>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</si>
  <si>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</si>
  <si>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</si>
  <si>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</si>
  <si>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</si>
  <si>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</si>
  <si>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0</t>
    </r>
    <r>
      <rPr>
        <b/>
        <sz val="11"/>
        <color indexed="8"/>
        <rFont val="Calibri"/>
        <family val="2"/>
        <charset val="204"/>
      </rPr>
      <t xml:space="preserve">.92 </t>
    </r>
    <r>
      <rPr>
        <sz val="10"/>
        <rFont val="Arial Cyr"/>
        <charset val="204"/>
      </rPr>
      <t>тыс.рублей, в том числе:</t>
    </r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</si>
  <si>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</si>
  <si>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</si>
  <si>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- 0.91  т.р.</t>
  </si>
  <si>
    <t>Расходные материалы -0.01 т.р.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</si>
</sst>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C24" zoomScaleNormal="100" workbookViewId="0">
      <selection activeCell="G39" sqref="G39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7" customWidth="1"/>
    <col min="4" max="4" width="13" style="47" customWidth="1"/>
    <col min="5" max="5" width="11.85546875" style="47" customWidth="1"/>
    <col min="6" max="6" width="13.28515625" style="47" customWidth="1"/>
    <col min="7" max="7" width="11.85546875" style="47" customWidth="1"/>
    <col min="8" max="8" width="13.42578125" style="47" customWidth="1"/>
    <col min="9" max="9" width="23.5703125" style="47" customWidth="1"/>
    <col min="10" max="10" width="10.140625" style="2" hidden="1" customWidth="1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48.7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0</v>
      </c>
      <c r="E27" s="20"/>
      <c r="F27" s="20"/>
      <c r="G27" s="20"/>
      <c r="H27" s="20">
        <f>+D27+E27-F27</f>
        <v>0</v>
      </c>
      <c r="I27" s="21" t="s">
        <v>13</v>
      </c>
      <c r="K27" s="2">
        <v>41910.9</v>
      </c>
    </row>
    <row r="28" spans="3:11" ht="13.5" customHeight="1" thickBot="1">
      <c r="C28" s="18" t="s">
        <v>14</v>
      </c>
      <c r="D28" s="19">
        <v>0</v>
      </c>
      <c r="E28" s="22"/>
      <c r="F28" s="22"/>
      <c r="G28" s="20"/>
      <c r="H28" s="20">
        <f>+D28+E28-F28</f>
        <v>0</v>
      </c>
      <c r="I28" s="23"/>
      <c r="K28" s="2">
        <f>6885.82-2153.2</f>
        <v>4732.62</v>
      </c>
    </row>
    <row r="29" spans="3:11" ht="13.5" customHeight="1" thickBot="1">
      <c r="C29" s="18" t="s">
        <v>15</v>
      </c>
      <c r="D29" s="19">
        <v>0</v>
      </c>
      <c r="E29" s="22"/>
      <c r="F29" s="22"/>
      <c r="G29" s="20"/>
      <c r="H29" s="20">
        <f>+D29+E29-F29</f>
        <v>0</v>
      </c>
      <c r="I29" s="23"/>
      <c r="K29" s="2">
        <f>5241.98-396.66</f>
        <v>4845.32</v>
      </c>
    </row>
    <row r="30" spans="3:11" ht="13.5" customHeight="1" thickBot="1">
      <c r="C30" s="18" t="s">
        <v>16</v>
      </c>
      <c r="D30" s="19">
        <v>0</v>
      </c>
      <c r="E30" s="22"/>
      <c r="F30" s="22"/>
      <c r="G30" s="20"/>
      <c r="H30" s="20">
        <f>+D30+E30-F30</f>
        <v>0</v>
      </c>
      <c r="I30" s="23"/>
      <c r="K30" s="2">
        <f>950.69-285.52+1839.81-62.55</f>
        <v>2442.4299999999998</v>
      </c>
    </row>
    <row r="31" spans="3:11" ht="13.5" hidden="1" customHeight="1" thickBot="1">
      <c r="C31" s="18" t="s">
        <v>17</v>
      </c>
      <c r="D31" s="19"/>
      <c r="E31" s="22"/>
      <c r="F31" s="22"/>
      <c r="G31" s="20"/>
      <c r="H31" s="20">
        <f>+D31+E31-F31</f>
        <v>0</v>
      </c>
      <c r="I31" s="24"/>
      <c r="K31" s="25">
        <f>12.19+297.51</f>
        <v>309.7</v>
      </c>
    </row>
    <row r="32" spans="3:11" ht="13.5" customHeight="1" thickBot="1">
      <c r="C32" s="18" t="s">
        <v>18</v>
      </c>
      <c r="D32" s="26">
        <f>SUM(D27:D31)</f>
        <v>0</v>
      </c>
      <c r="E32" s="27">
        <f>SUM(E27:E31)</f>
        <v>0</v>
      </c>
      <c r="F32" s="27">
        <f>SUM(F27:F31)</f>
        <v>0</v>
      </c>
      <c r="G32" s="27">
        <f>SUM(G27:G31)</f>
        <v>0</v>
      </c>
      <c r="H32" s="27">
        <f>SUM(H27:H31)</f>
        <v>0</v>
      </c>
      <c r="I32" s="18"/>
    </row>
    <row r="33" spans="3:11" ht="13.5" customHeight="1" thickBot="1">
      <c r="C33" s="28" t="s">
        <v>19</v>
      </c>
      <c r="D33" s="28"/>
      <c r="E33" s="28"/>
      <c r="F33" s="28"/>
      <c r="G33" s="28"/>
      <c r="H33" s="28"/>
      <c r="I33" s="28"/>
    </row>
    <row r="34" spans="3:11" ht="48.75" customHeight="1" thickBot="1">
      <c r="C34" s="29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0" t="s">
        <v>20</v>
      </c>
    </row>
    <row r="35" spans="3:11" ht="26.25" customHeight="1" thickBot="1">
      <c r="C35" s="12" t="s">
        <v>21</v>
      </c>
      <c r="D35" s="31">
        <v>3283.8500000000349</v>
      </c>
      <c r="E35" s="32">
        <v>372035.46</v>
      </c>
      <c r="F35" s="32">
        <v>344054.62</v>
      </c>
      <c r="G35" s="32">
        <f>+E35</f>
        <v>372035.46</v>
      </c>
      <c r="H35" s="32">
        <f>+D35+E35-F35</f>
        <v>31264.690000000061</v>
      </c>
      <c r="I35" s="33" t="s">
        <v>22</v>
      </c>
      <c r="J35" s="34">
        <f>13484.77-D35</f>
        <v>10200.919999999966</v>
      </c>
      <c r="K35" s="34">
        <f>18316.34-H35</f>
        <v>-12948.35000000006</v>
      </c>
    </row>
    <row r="36" spans="3:11" ht="14.25" customHeight="1" thickBot="1">
      <c r="C36" s="18" t="s">
        <v>23</v>
      </c>
      <c r="D36" s="19">
        <v>-1409.8600000000151</v>
      </c>
      <c r="E36" s="20">
        <v>53226.6</v>
      </c>
      <c r="F36" s="20">
        <v>47342.35</v>
      </c>
      <c r="G36" s="32">
        <v>924.52</v>
      </c>
      <c r="H36" s="32">
        <f t="shared" ref="H36:H43" si="0">+D36+E36-F36</f>
        <v>4474.3899999999849</v>
      </c>
      <c r="I36" s="35"/>
      <c r="J36" s="34"/>
    </row>
    <row r="37" spans="3:11" ht="13.5" hidden="1" customHeight="1" thickBot="1">
      <c r="C37" s="29" t="s">
        <v>24</v>
      </c>
      <c r="D37" s="19">
        <v>0</v>
      </c>
      <c r="E37" s="20"/>
      <c r="F37" s="20"/>
      <c r="G37" s="32"/>
      <c r="H37" s="32">
        <f t="shared" si="0"/>
        <v>0</v>
      </c>
      <c r="I37" s="36"/>
    </row>
    <row r="38" spans="3:11" ht="12.75" customHeight="1" thickBot="1">
      <c r="C38" s="18" t="s">
        <v>25</v>
      </c>
      <c r="D38" s="19">
        <v>1656.280000000057</v>
      </c>
      <c r="E38" s="20">
        <v>252320.96</v>
      </c>
      <c r="F38" s="20">
        <v>238397.1</v>
      </c>
      <c r="G38" s="32">
        <f>+E38</f>
        <v>252320.96</v>
      </c>
      <c r="H38" s="32">
        <f t="shared" si="0"/>
        <v>15580.140000000043</v>
      </c>
      <c r="I38" s="36" t="s">
        <v>26</v>
      </c>
      <c r="J38" s="2">
        <f>5446.59+954.68-807.48</f>
        <v>5593.7900000000009</v>
      </c>
      <c r="K38" s="2">
        <f>9343.78+1682.1-1171.84</f>
        <v>9854.0400000000009</v>
      </c>
    </row>
    <row r="39" spans="3:11" ht="13.5" customHeight="1" thickBot="1">
      <c r="C39" s="18" t="s">
        <v>27</v>
      </c>
      <c r="D39" s="19">
        <v>-1.0743406164692715E-11</v>
      </c>
      <c r="E39" s="20"/>
      <c r="F39" s="20"/>
      <c r="G39" s="32"/>
      <c r="H39" s="32">
        <f t="shared" si="0"/>
        <v>-1.0743406164692715E-11</v>
      </c>
      <c r="I39" s="36" t="s">
        <v>28</v>
      </c>
      <c r="J39" s="2">
        <v>2507.0500000000002</v>
      </c>
      <c r="K39" s="2">
        <v>3405.34</v>
      </c>
    </row>
    <row r="40" spans="3:11" ht="26.25" customHeight="1" thickBot="1">
      <c r="C40" s="18" t="s">
        <v>29</v>
      </c>
      <c r="D40" s="19">
        <v>101.36000000000013</v>
      </c>
      <c r="E40" s="22">
        <v>3487.44</v>
      </c>
      <c r="F40" s="22">
        <v>3295.15</v>
      </c>
      <c r="G40" s="32">
        <v>3688.2</v>
      </c>
      <c r="H40" s="32">
        <f t="shared" si="0"/>
        <v>293.65000000000009</v>
      </c>
      <c r="I40" s="37" t="s">
        <v>30</v>
      </c>
    </row>
    <row r="41" spans="3:11" ht="13.5" customHeight="1" thickBot="1">
      <c r="C41" s="29" t="s">
        <v>31</v>
      </c>
      <c r="D41" s="19">
        <v>425.72000000001572</v>
      </c>
      <c r="E41" s="22">
        <v>6599.18</v>
      </c>
      <c r="F41" s="22">
        <v>7013.78</v>
      </c>
      <c r="G41" s="32"/>
      <c r="H41" s="32">
        <f t="shared" si="0"/>
        <v>11.120000000016262</v>
      </c>
      <c r="I41" s="36"/>
    </row>
    <row r="42" spans="3:11" ht="13.5" customHeight="1" thickBot="1">
      <c r="C42" s="29" t="s">
        <v>32</v>
      </c>
      <c r="D42" s="19">
        <v>-127.43</v>
      </c>
      <c r="E42" s="22"/>
      <c r="F42" s="22"/>
      <c r="G42" s="32"/>
      <c r="H42" s="32">
        <f t="shared" si="0"/>
        <v>-127.43</v>
      </c>
      <c r="I42" s="36"/>
    </row>
    <row r="43" spans="3:11" ht="13.5" customHeight="1" thickBot="1">
      <c r="C43" s="29" t="s">
        <v>33</v>
      </c>
      <c r="D43" s="19">
        <v>981.18000000000029</v>
      </c>
      <c r="E43" s="22">
        <f>4069.2+9760.27+3793.44</f>
        <v>17622.91</v>
      </c>
      <c r="F43" s="22">
        <f>4008.26+9614.12+3032.69</f>
        <v>16655.07</v>
      </c>
      <c r="G43" s="32">
        <f>+E43</f>
        <v>17622.91</v>
      </c>
      <c r="H43" s="32">
        <f t="shared" si="0"/>
        <v>1949.0200000000004</v>
      </c>
      <c r="I43" s="36"/>
    </row>
    <row r="44" spans="3:11" ht="13.5" customHeight="1" thickBot="1">
      <c r="C44" s="18" t="s">
        <v>34</v>
      </c>
      <c r="D44" s="38">
        <v>1883.4699999999866</v>
      </c>
      <c r="E44" s="22">
        <v>36616.32</v>
      </c>
      <c r="F44" s="22">
        <v>35423.660000000003</v>
      </c>
      <c r="G44" s="32">
        <v>3955.26</v>
      </c>
      <c r="H44" s="32">
        <f>+D44+E44-F44</f>
        <v>3076.1299999999828</v>
      </c>
      <c r="I44" s="37" t="s">
        <v>35</v>
      </c>
    </row>
    <row r="45" spans="3:11" s="40" customFormat="1" ht="13.5" customHeight="1" thickBot="1">
      <c r="C45" s="18" t="s">
        <v>18</v>
      </c>
      <c r="D45" s="26">
        <f>SUM(D35:D44)</f>
        <v>6794.5700000000688</v>
      </c>
      <c r="E45" s="27">
        <f>SUM(E35:E44)</f>
        <v>741908.87</v>
      </c>
      <c r="F45" s="27">
        <f>SUM(F35:F44)</f>
        <v>692181.73</v>
      </c>
      <c r="G45" s="27">
        <f>SUM(G35:G44)</f>
        <v>650547.31000000006</v>
      </c>
      <c r="H45" s="27">
        <f>SUM(H35:H44)</f>
        <v>56521.710000000086</v>
      </c>
      <c r="I45" s="39"/>
    </row>
    <row r="46" spans="3:11" ht="13.5" customHeight="1" thickBot="1">
      <c r="C46" s="41" t="s">
        <v>36</v>
      </c>
      <c r="D46" s="41"/>
      <c r="E46" s="41"/>
      <c r="F46" s="41"/>
      <c r="G46" s="41"/>
      <c r="H46" s="41"/>
      <c r="I46" s="41"/>
    </row>
    <row r="47" spans="3:11" ht="46.5" customHeight="1" thickBot="1">
      <c r="C47" s="42" t="s">
        <v>37</v>
      </c>
      <c r="D47" s="43" t="s">
        <v>38</v>
      </c>
      <c r="E47" s="43"/>
      <c r="F47" s="43"/>
      <c r="G47" s="43"/>
      <c r="H47" s="43"/>
      <c r="I47" s="44" t="s">
        <v>39</v>
      </c>
    </row>
    <row r="48" spans="3:11" ht="23.25" customHeight="1">
      <c r="C48" s="45" t="s">
        <v>40</v>
      </c>
      <c r="D48" s="45"/>
      <c r="E48" s="45"/>
      <c r="F48" s="45"/>
      <c r="G48" s="45"/>
      <c r="H48" s="46">
        <f>+H32+H45</f>
        <v>56521.710000000086</v>
      </c>
    </row>
    <row r="49" spans="3:8" ht="12" hidden="1" customHeight="1">
      <c r="C49" s="48" t="s">
        <v>41</v>
      </c>
      <c r="D49" s="48"/>
      <c r="F49" s="49"/>
      <c r="G49" s="49"/>
      <c r="H49" s="49"/>
    </row>
    <row r="50" spans="3:8" ht="12.75" hidden="1" customHeight="1">
      <c r="C50" s="50" t="s">
        <v>42</v>
      </c>
    </row>
    <row r="51" spans="3:8" ht="12.75" customHeight="1"/>
    <row r="52" spans="3:8" ht="12.75" hidden="1" customHeight="1">
      <c r="D52" s="51">
        <f>+D35+D36+D40</f>
        <v>1975.3500000000199</v>
      </c>
      <c r="E52" s="51">
        <f>+E35+E36+E40</f>
        <v>428749.5</v>
      </c>
      <c r="F52" s="51">
        <f>+F35+F36+F40</f>
        <v>394692.12</v>
      </c>
      <c r="G52" s="51">
        <f>+G35+G36+G40</f>
        <v>376648.18000000005</v>
      </c>
      <c r="H52" s="51">
        <f>+H35+H36+H40</f>
        <v>36032.730000000047</v>
      </c>
    </row>
    <row r="53" spans="3:8" hidden="1">
      <c r="H53" s="47">
        <f>6314.29+3344.04+317.63+4857.16+33962.8+3333.43+31350.2</f>
        <v>83479.55</v>
      </c>
    </row>
    <row r="54" spans="3:8">
      <c r="C54" s="47" t="s">
        <v>43</v>
      </c>
      <c r="D54" s="51"/>
      <c r="E54" s="51">
        <f>+E32+E45+26715</f>
        <v>768623.87</v>
      </c>
      <c r="F54" s="51"/>
      <c r="G54" s="51">
        <f>+G32+G45</f>
        <v>650547.31000000006</v>
      </c>
      <c r="H54" s="51"/>
    </row>
  </sheetData>
  <mergeCells count="10">
    <mergeCell ref="C33:I33"/>
    <mergeCell ref="I35:I36"/>
    <mergeCell ref="C46:I46"/>
    <mergeCell ref="D47:H47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4"/>
  <sheetViews>
    <sheetView topLeftCell="A13" zoomScaleNormal="100" zoomScaleSheetLayoutView="120" workbookViewId="0">
      <selection activeCell="F43" sqref="F43"/>
    </sheetView>
  </sheetViews>
  <sheetFormatPr defaultRowHeight="15"/>
  <cols>
    <col min="1" max="1" width="4.5703125" style="53" customWidth="1"/>
    <col min="2" max="2" width="12.42578125" style="53" customWidth="1"/>
    <col min="3" max="3" width="13.42578125" style="53" hidden="1" customWidth="1"/>
    <col min="4" max="4" width="12.140625" style="53" customWidth="1"/>
    <col min="5" max="5" width="13.5703125" style="53" customWidth="1"/>
    <col min="6" max="6" width="13.42578125" style="53" customWidth="1"/>
    <col min="7" max="7" width="14.42578125" style="53" customWidth="1"/>
    <col min="8" max="9" width="15.140625" style="53" customWidth="1"/>
    <col min="10" max="16384" width="9.140625" style="53"/>
  </cols>
  <sheetData>
    <row r="13" spans="1:9">
      <c r="A13" s="52" t="s">
        <v>44</v>
      </c>
      <c r="B13" s="52"/>
      <c r="C13" s="52"/>
      <c r="D13" s="52"/>
      <c r="E13" s="52"/>
      <c r="F13" s="52"/>
      <c r="G13" s="52"/>
      <c r="H13" s="52"/>
      <c r="I13" s="52"/>
    </row>
    <row r="14" spans="1:9">
      <c r="A14" s="52" t="s">
        <v>45</v>
      </c>
      <c r="B14" s="52"/>
      <c r="C14" s="52"/>
      <c r="D14" s="52"/>
      <c r="E14" s="52"/>
      <c r="F14" s="52"/>
      <c r="G14" s="52"/>
      <c r="H14" s="52"/>
      <c r="I14" s="52"/>
    </row>
    <row r="15" spans="1:9">
      <c r="A15" s="52" t="s">
        <v>46</v>
      </c>
      <c r="B15" s="52"/>
      <c r="C15" s="52"/>
      <c r="D15" s="52"/>
      <c r="E15" s="52"/>
      <c r="F15" s="52"/>
      <c r="G15" s="52"/>
      <c r="H15" s="52"/>
      <c r="I15" s="52"/>
    </row>
    <row r="16" spans="1:9" ht="60">
      <c r="A16" s="54" t="s">
        <v>47</v>
      </c>
      <c r="B16" s="54" t="s">
        <v>48</v>
      </c>
      <c r="C16" s="54" t="s">
        <v>49</v>
      </c>
      <c r="D16" s="54" t="s">
        <v>50</v>
      </c>
      <c r="E16" s="54" t="s">
        <v>51</v>
      </c>
      <c r="F16" s="55" t="s">
        <v>52</v>
      </c>
      <c r="G16" s="55" t="s">
        <v>53</v>
      </c>
      <c r="H16" s="54" t="s">
        <v>54</v>
      </c>
      <c r="I16" s="54" t="s">
        <v>55</v>
      </c>
    </row>
    <row r="17" spans="1:9">
      <c r="A17" s="56" t="s">
        <v>56</v>
      </c>
      <c r="B17" s="57">
        <v>386.85815999999994</v>
      </c>
      <c r="C17" s="57"/>
      <c r="D17" s="57">
        <v>53.226599999999998</v>
      </c>
      <c r="E17" s="57">
        <v>47.342350000000003</v>
      </c>
      <c r="F17" s="57">
        <v>26.715</v>
      </c>
      <c r="G17" s="57">
        <v>0.92452000000000001</v>
      </c>
      <c r="H17" s="57">
        <v>4.4743899999999996</v>
      </c>
      <c r="I17" s="58">
        <f>B17+D17+F17-G17</f>
        <v>465.87523999999996</v>
      </c>
    </row>
    <row r="19" spans="1:9">
      <c r="A19" s="53" t="s">
        <v>57</v>
      </c>
    </row>
    <row r="20" spans="1:9">
      <c r="A20" s="53" t="s">
        <v>58</v>
      </c>
    </row>
    <row r="21" spans="1:9">
      <c r="A21" s="53" t="s">
        <v>59</v>
      </c>
    </row>
    <row r="22" spans="1:9">
      <c r="A22" s="53" t="s">
        <v>60</v>
      </c>
    </row>
    <row r="23" spans="1:9">
      <c r="A23" s="53" t="s">
        <v>61</v>
      </c>
      <c r="I23" s="59"/>
    </row>
    <row r="24" spans="1:9">
      <c r="I24" s="5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Пограничная5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2024-03-05T12:30:18Z</dcterms:created>
  <dcterms:modified xsi:type="dcterms:W3CDTF">2024-03-05T12:31:00Z</dcterms:modified>
</cp:coreProperties>
</file>