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Школьная2 3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G60" i="1"/>
  <c r="F60"/>
  <c r="E60"/>
  <c r="D60"/>
  <c r="H58"/>
  <c r="D49"/>
  <c r="H48"/>
  <c r="G48"/>
  <c r="H47"/>
  <c r="K46"/>
  <c r="H46"/>
  <c r="H45"/>
  <c r="F44"/>
  <c r="F49" s="1"/>
  <c r="E44"/>
  <c r="G44" s="1"/>
  <c r="G49" s="1"/>
  <c r="G59" s="1"/>
  <c r="H43"/>
  <c r="H42"/>
  <c r="H41"/>
  <c r="K40"/>
  <c r="J40"/>
  <c r="H40"/>
  <c r="K39"/>
  <c r="J39"/>
  <c r="H39"/>
  <c r="H38"/>
  <c r="H37"/>
  <c r="H36"/>
  <c r="G36"/>
  <c r="G33"/>
  <c r="F33"/>
  <c r="E33"/>
  <c r="D33"/>
  <c r="K32"/>
  <c r="H32"/>
  <c r="K31"/>
  <c r="H31"/>
  <c r="K30"/>
  <c r="H30"/>
  <c r="K29"/>
  <c r="H29"/>
  <c r="K28"/>
  <c r="H28"/>
  <c r="H33" s="1"/>
  <c r="H44" l="1"/>
  <c r="H49" s="1"/>
  <c r="H53" s="1"/>
  <c r="E49"/>
  <c r="E59" s="1"/>
  <c r="H60"/>
</calcChain>
</file>

<file path=xl/sharedStrings.xml><?xml version="1.0" encoding="utf-8"?>
<sst xmlns="http://schemas.openxmlformats.org/spreadsheetml/2006/main" count="81" uniqueCount="73">
  <si>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</si>
  <si>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</si>
  <si>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</si>
  <si>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2/3  по ул. Школьная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</si>
  <si>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</si>
  <si>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</si>
  <si>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</si>
  <si>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</si>
  <si>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</si>
  <si>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</si>
  <si>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</si>
  <si>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</si>
  <si>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</si>
  <si>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</si>
  <si>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</si>
  <si>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</si>
  <si>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</si>
  <si>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</si>
  <si>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</si>
  <si>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</si>
  <si>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</si>
  <si>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</si>
  <si>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</si>
  <si>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</si>
  <si>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</si>
  <si>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</si>
  <si>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</si>
  <si>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</si>
  <si>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>АО "Управляющая компания по обращению с отходами в ЛО"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</si>
  <si>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</si>
  <si>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</si>
  <si>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</si>
  <si>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</si>
  <si>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</si>
  <si>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</si>
  <si>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</si>
  <si>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Повышающий коэффициент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</si>
  <si>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</si>
  <si>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</si>
  <si>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</si>
  <si>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</si>
  <si>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</si>
  <si>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</si>
  <si>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</si>
  <si>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</si>
  <si>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Быковский Б.В.</t>
  </si>
  <si>
    <t xml:space="preserve">Поступило от Быковский Б.В. за управление и содержание общедомового имущества  71144,88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</si>
  <si>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</si>
  <si>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</si>
  <si>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</si>
  <si>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</si>
  <si>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</si>
  <si>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</si>
  <si>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2/3 по ул. Школьная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</si>
  <si>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</si>
  <si>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</si>
  <si>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</si>
  <si>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</si>
  <si>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</si>
  <si>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</si>
  <si>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</si>
  <si>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</si>
  <si>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</si>
  <si>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</si>
  <si>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</t>
    </r>
    <r>
      <rPr>
        <b/>
        <sz val="11"/>
        <color indexed="8"/>
        <rFont val="Calibri"/>
        <family val="2"/>
        <charset val="204"/>
      </rPr>
      <t xml:space="preserve">,44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</si>
  <si>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</si>
  <si>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- 0.28  т.р.</t>
  </si>
  <si>
    <t>Ремонт тепловых сетей,тепловых пунктов и систем теплопотребления -5.38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</si>
  <si>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</si>
  <si>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</si>
  <si>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- 1.09  т.р.</t>
  </si>
  <si>
    <t>Аварийные работы - 0.61т.р.</t>
  </si>
  <si>
    <t>Расходные материалы - 0.08 т.р.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</si>
</sst>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 wrapText="1"/>
    </xf>
    <xf numFmtId="4" fontId="11" fillId="3" borderId="8" xfId="0" applyNumberFormat="1" applyFont="1" applyFill="1" applyBorder="1" applyAlignment="1">
      <alignment vertical="top" wrapText="1"/>
    </xf>
    <xf numFmtId="4" fontId="11" fillId="3" borderId="3" xfId="0" applyNumberFormat="1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0" fillId="3" borderId="0" xfId="0" applyFill="1"/>
    <xf numFmtId="4" fontId="10" fillId="4" borderId="8" xfId="0" applyNumberFormat="1" applyFont="1" applyFill="1" applyBorder="1" applyAlignment="1">
      <alignment horizontal="right"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1" fillId="4" borderId="3" xfId="0" applyNumberFormat="1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center" vertical="top" wrapText="1"/>
    </xf>
    <xf numFmtId="0" fontId="0" fillId="4" borderId="0" xfId="0" applyFill="1"/>
    <xf numFmtId="0" fontId="5" fillId="5" borderId="7" xfId="0" applyFont="1" applyFill="1" applyBorder="1" applyAlignment="1">
      <alignment horizontal="center" vertical="top" wrapText="1"/>
    </xf>
    <xf numFmtId="4" fontId="10" fillId="5" borderId="8" xfId="0" applyNumberFormat="1" applyFont="1" applyFill="1" applyBorder="1" applyAlignment="1">
      <alignment horizontal="right" vertical="top" wrapText="1"/>
    </xf>
    <xf numFmtId="4" fontId="10" fillId="5" borderId="8" xfId="0" applyNumberFormat="1" applyFont="1" applyFill="1" applyBorder="1" applyAlignment="1">
      <alignment vertical="top" wrapText="1"/>
    </xf>
    <xf numFmtId="4" fontId="11" fillId="5" borderId="8" xfId="0" applyNumberFormat="1" applyFont="1" applyFill="1" applyBorder="1" applyAlignment="1">
      <alignment vertical="top" wrapText="1"/>
    </xf>
    <xf numFmtId="0" fontId="14" fillId="5" borderId="8" xfId="0" applyFont="1" applyFill="1" applyBorder="1" applyAlignment="1">
      <alignment horizontal="center" vertical="top" wrapText="1"/>
    </xf>
    <xf numFmtId="0" fontId="0" fillId="5" borderId="0" xfId="0" applyFill="1"/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C31" zoomScaleNormal="100" workbookViewId="0">
      <selection activeCell="M69" sqref="M69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" style="68" customWidth="1"/>
    <col min="4" max="4" width="12.7109375" style="68" customWidth="1"/>
    <col min="5" max="5" width="11.85546875" style="68" customWidth="1"/>
    <col min="6" max="6" width="13.28515625" style="68" customWidth="1"/>
    <col min="7" max="7" width="11.85546875" style="68" customWidth="1"/>
    <col min="8" max="8" width="13.28515625" style="68" customWidth="1"/>
    <col min="9" max="9" width="23.5703125" style="68" customWidth="1"/>
    <col min="10" max="10" width="10.140625" style="2" hidden="1" customWidth="1"/>
    <col min="11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4.25">
      <c r="C22" s="9" t="s">
        <v>1</v>
      </c>
      <c r="D22" s="9"/>
      <c r="E22" s="9"/>
      <c r="F22" s="9"/>
      <c r="G22" s="9"/>
      <c r="H22" s="9"/>
      <c r="I22" s="9"/>
    </row>
    <row r="23" spans="3:11">
      <c r="C23" s="10" t="s">
        <v>2</v>
      </c>
      <c r="D23" s="10"/>
      <c r="E23" s="10"/>
      <c r="F23" s="10"/>
      <c r="G23" s="10"/>
      <c r="H23" s="10"/>
      <c r="I23" s="10"/>
    </row>
    <row r="24" spans="3:11">
      <c r="C24" s="10" t="s">
        <v>3</v>
      </c>
      <c r="D24" s="10"/>
      <c r="E24" s="10"/>
      <c r="F24" s="10"/>
      <c r="G24" s="10"/>
      <c r="H24" s="10"/>
      <c r="I24" s="10"/>
    </row>
    <row r="25" spans="3:11" ht="6" customHeight="1" thickBot="1">
      <c r="C25" s="11"/>
      <c r="D25" s="11"/>
      <c r="E25" s="11"/>
      <c r="F25" s="11"/>
      <c r="G25" s="11"/>
      <c r="H25" s="11"/>
      <c r="I25" s="11"/>
    </row>
    <row r="26" spans="3:11" ht="55.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1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11" ht="13.5" customHeight="1" thickBot="1">
      <c r="C28" s="18" t="s">
        <v>12</v>
      </c>
      <c r="D28" s="19">
        <v>1.4836132322670892E-11</v>
      </c>
      <c r="E28" s="20"/>
      <c r="F28" s="20"/>
      <c r="G28" s="20"/>
      <c r="H28" s="21">
        <f>+D28+E28-F28</f>
        <v>1.4836132322670892E-11</v>
      </c>
      <c r="I28" s="22" t="s">
        <v>13</v>
      </c>
      <c r="K28" s="2">
        <f>48748.09+65.48+33.41</f>
        <v>48846.98</v>
      </c>
    </row>
    <row r="29" spans="3:11" ht="13.5" customHeight="1" thickBot="1">
      <c r="C29" s="18" t="s">
        <v>14</v>
      </c>
      <c r="D29" s="19">
        <v>1.5234036254696548E-11</v>
      </c>
      <c r="E29" s="23"/>
      <c r="F29" s="23"/>
      <c r="G29" s="20"/>
      <c r="H29" s="21">
        <f>+D29+E29-F29</f>
        <v>1.5234036254696548E-11</v>
      </c>
      <c r="I29" s="24"/>
      <c r="K29" s="25">
        <f>16.54+45.55+17233.82-3607.31</f>
        <v>13688.6</v>
      </c>
    </row>
    <row r="30" spans="3:11" ht="13.5" customHeight="1" thickBot="1">
      <c r="C30" s="18" t="s">
        <v>15</v>
      </c>
      <c r="D30" s="19">
        <v>4.3343106881366111E-13</v>
      </c>
      <c r="E30" s="23"/>
      <c r="F30" s="23"/>
      <c r="G30" s="20"/>
      <c r="H30" s="21">
        <f>+D30+E30-F30</f>
        <v>4.3343106881366111E-13</v>
      </c>
      <c r="I30" s="24"/>
      <c r="K30" s="25">
        <f>11723.41-216.81+26.1</f>
        <v>11532.7</v>
      </c>
    </row>
    <row r="31" spans="3:11" ht="13.5" customHeight="1" thickBot="1">
      <c r="C31" s="18" t="s">
        <v>16</v>
      </c>
      <c r="D31" s="19">
        <v>5.4996007747831754E-12</v>
      </c>
      <c r="E31" s="23"/>
      <c r="F31" s="23"/>
      <c r="G31" s="20"/>
      <c r="H31" s="21">
        <f>+D31+E31-F31</f>
        <v>5.4996007747831754E-12</v>
      </c>
      <c r="I31" s="24"/>
      <c r="K31" s="2">
        <f>9.59+4181.84-76.1+2.22+2556.47-360.01</f>
        <v>6314.01</v>
      </c>
    </row>
    <row r="32" spans="3:11" ht="13.5" hidden="1" customHeight="1" thickBot="1">
      <c r="C32" s="18" t="s">
        <v>17</v>
      </c>
      <c r="D32" s="19"/>
      <c r="E32" s="23"/>
      <c r="F32" s="23"/>
      <c r="G32" s="20"/>
      <c r="H32" s="21">
        <f>+D32+E32-F32</f>
        <v>0</v>
      </c>
      <c r="I32" s="26"/>
      <c r="K32" s="2">
        <f>3.55+486.73-1645.94+168.41+0.38+0.14-8.24+0.08-6.06</f>
        <v>-1000.95</v>
      </c>
    </row>
    <row r="33" spans="3:11" ht="13.5" customHeight="1" thickBot="1">
      <c r="C33" s="18" t="s">
        <v>18</v>
      </c>
      <c r="D33" s="27">
        <f>SUM(D28:D32)</f>
        <v>3.6003200420964276E-11</v>
      </c>
      <c r="E33" s="28">
        <f>SUM(E28:E32)</f>
        <v>0</v>
      </c>
      <c r="F33" s="28">
        <f>SUM(F28:F32)</f>
        <v>0</v>
      </c>
      <c r="G33" s="28">
        <f>SUM(G28:G32)</f>
        <v>0</v>
      </c>
      <c r="H33" s="28">
        <f>SUM(H28:H32)</f>
        <v>3.6003200420964276E-11</v>
      </c>
      <c r="I33" s="18"/>
    </row>
    <row r="34" spans="3:11" ht="13.5" customHeight="1" thickBot="1">
      <c r="C34" s="29" t="s">
        <v>19</v>
      </c>
      <c r="D34" s="29"/>
      <c r="E34" s="29"/>
      <c r="F34" s="29"/>
      <c r="G34" s="29"/>
      <c r="H34" s="29"/>
      <c r="I34" s="29"/>
    </row>
    <row r="35" spans="3:11" ht="60" customHeight="1" thickBot="1">
      <c r="C35" s="30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1" t="s">
        <v>20</v>
      </c>
    </row>
    <row r="36" spans="3:11" ht="25.5" customHeight="1" thickBot="1">
      <c r="C36" s="12" t="s">
        <v>21</v>
      </c>
      <c r="D36" s="32">
        <v>27009.159999999974</v>
      </c>
      <c r="E36" s="33">
        <v>336196.98</v>
      </c>
      <c r="F36" s="33">
        <v>334997.59999999998</v>
      </c>
      <c r="G36" s="33">
        <f>+E36</f>
        <v>336196.98</v>
      </c>
      <c r="H36" s="33">
        <f t="shared" ref="H36:H46" si="0">+D36+E36-F36</f>
        <v>28208.539999999979</v>
      </c>
      <c r="I36" s="34" t="s">
        <v>22</v>
      </c>
    </row>
    <row r="37" spans="3:11" ht="14.25" customHeight="1" thickBot="1">
      <c r="C37" s="18" t="s">
        <v>23</v>
      </c>
      <c r="D37" s="19">
        <v>7146.6500000000087</v>
      </c>
      <c r="E37" s="20">
        <v>88652.04</v>
      </c>
      <c r="F37" s="20">
        <v>88362.53</v>
      </c>
      <c r="G37" s="33">
        <v>7435.86</v>
      </c>
      <c r="H37" s="33">
        <f>+D37+E37-F37</f>
        <v>7436.1600000000035</v>
      </c>
      <c r="I37" s="35"/>
      <c r="J37" s="36"/>
    </row>
    <row r="38" spans="3:11" ht="13.5" customHeight="1" thickBot="1">
      <c r="C38" s="30" t="s">
        <v>24</v>
      </c>
      <c r="D38" s="37">
        <v>2.4666380049609415E-11</v>
      </c>
      <c r="E38" s="20"/>
      <c r="F38" s="20"/>
      <c r="G38" s="33"/>
      <c r="H38" s="33">
        <f t="shared" si="0"/>
        <v>2.4666380049609415E-11</v>
      </c>
      <c r="I38" s="38"/>
    </row>
    <row r="39" spans="3:11" ht="12.75" customHeight="1" thickBot="1">
      <c r="C39" s="18" t="s">
        <v>25</v>
      </c>
      <c r="D39" s="37">
        <v>-1.0231815394945443E-11</v>
      </c>
      <c r="E39" s="20"/>
      <c r="F39" s="20"/>
      <c r="G39" s="33"/>
      <c r="H39" s="33">
        <f t="shared" si="0"/>
        <v>-1.0231815394945443E-11</v>
      </c>
      <c r="I39" s="39" t="s">
        <v>26</v>
      </c>
      <c r="J39" s="2">
        <f>18280.89+4054.44</f>
        <v>22335.329999999998</v>
      </c>
      <c r="K39" s="2">
        <f>19716.33+4180.25</f>
        <v>23896.58</v>
      </c>
    </row>
    <row r="40" spans="3:11" ht="32.25" customHeight="1" thickBot="1">
      <c r="C40" s="18" t="s">
        <v>27</v>
      </c>
      <c r="D40" s="19">
        <v>-1.9774404336203588E-11</v>
      </c>
      <c r="E40" s="20"/>
      <c r="F40" s="20"/>
      <c r="G40" s="33"/>
      <c r="H40" s="33">
        <f t="shared" si="0"/>
        <v>-1.9774404336203588E-11</v>
      </c>
      <c r="I40" s="40" t="s">
        <v>28</v>
      </c>
      <c r="J40" s="2">
        <f>140.43+4631.58</f>
        <v>4772.01</v>
      </c>
      <c r="K40" s="2">
        <f>24.21+254.78+5254.2</f>
        <v>5533.19</v>
      </c>
    </row>
    <row r="41" spans="3:11" s="46" customFormat="1" ht="13.5" hidden="1" customHeight="1" thickBot="1">
      <c r="C41" s="41" t="s">
        <v>29</v>
      </c>
      <c r="D41" s="42">
        <v>0</v>
      </c>
      <c r="E41" s="43"/>
      <c r="F41" s="43"/>
      <c r="G41" s="33"/>
      <c r="H41" s="44">
        <f t="shared" si="0"/>
        <v>0</v>
      </c>
      <c r="I41" s="45" t="s">
        <v>30</v>
      </c>
    </row>
    <row r="42" spans="3:11" ht="33" customHeight="1" thickBot="1">
      <c r="C42" s="18" t="s">
        <v>31</v>
      </c>
      <c r="D42" s="19">
        <v>344.57000000000016</v>
      </c>
      <c r="E42" s="23">
        <v>4200.24</v>
      </c>
      <c r="F42" s="23">
        <v>4191.3599999999997</v>
      </c>
      <c r="G42" s="33">
        <v>3726</v>
      </c>
      <c r="H42" s="33">
        <f>+D42+E42-F42</f>
        <v>353.44999999999982</v>
      </c>
      <c r="I42" s="40" t="s">
        <v>32</v>
      </c>
    </row>
    <row r="43" spans="3:11" ht="13.5" customHeight="1" thickBot="1">
      <c r="C43" s="30" t="s">
        <v>33</v>
      </c>
      <c r="D43" s="19">
        <v>3.986144747614162E-12</v>
      </c>
      <c r="E43" s="23"/>
      <c r="F43" s="23"/>
      <c r="G43" s="33"/>
      <c r="H43" s="33">
        <f t="shared" si="0"/>
        <v>3.986144747614162E-12</v>
      </c>
      <c r="I43" s="39"/>
    </row>
    <row r="44" spans="3:11" ht="13.5" customHeight="1" thickBot="1">
      <c r="C44" s="30" t="s">
        <v>34</v>
      </c>
      <c r="D44" s="19">
        <v>-561.25000000000182</v>
      </c>
      <c r="E44" s="23">
        <f>16270.69+1014.65</f>
        <v>17285.34</v>
      </c>
      <c r="F44" s="23">
        <f>15942.57+963.98</f>
        <v>16906.55</v>
      </c>
      <c r="G44" s="33">
        <f>+E44</f>
        <v>17285.34</v>
      </c>
      <c r="H44" s="33">
        <f t="shared" si="0"/>
        <v>-182.46000000000276</v>
      </c>
      <c r="I44" s="39"/>
    </row>
    <row r="45" spans="3:11" ht="13.5" customHeight="1" thickBot="1">
      <c r="C45" s="30" t="s">
        <v>35</v>
      </c>
      <c r="D45" s="19">
        <v>0.18000000000000682</v>
      </c>
      <c r="E45" s="23"/>
      <c r="F45" s="23">
        <v>0.38</v>
      </c>
      <c r="G45" s="33"/>
      <c r="H45" s="33">
        <f t="shared" si="0"/>
        <v>-0.19999999999999318</v>
      </c>
      <c r="I45" s="39"/>
    </row>
    <row r="46" spans="3:11" s="51" customFormat="1" ht="13.5" thickBot="1">
      <c r="C46" s="30" t="s">
        <v>36</v>
      </c>
      <c r="D46" s="47">
        <v>0</v>
      </c>
      <c r="E46" s="48"/>
      <c r="F46" s="48"/>
      <c r="G46" s="33"/>
      <c r="H46" s="49">
        <f t="shared" si="0"/>
        <v>0</v>
      </c>
      <c r="I46" s="50"/>
      <c r="K46" s="51">
        <f>321.3+159.47</f>
        <v>480.77</v>
      </c>
    </row>
    <row r="47" spans="3:11" ht="17.25" customHeight="1" thickBot="1">
      <c r="C47" s="18" t="s">
        <v>37</v>
      </c>
      <c r="D47" s="19">
        <v>1114.909999999998</v>
      </c>
      <c r="E47" s="23">
        <v>13583.76</v>
      </c>
      <c r="F47" s="23">
        <v>13556.75</v>
      </c>
      <c r="G47" s="33">
        <v>9604.9599999999991</v>
      </c>
      <c r="H47" s="33">
        <f>+D47+E47-F47</f>
        <v>1141.9199999999983</v>
      </c>
      <c r="I47" s="40" t="s">
        <v>38</v>
      </c>
    </row>
    <row r="48" spans="3:11" s="57" customFormat="1" ht="13.5" hidden="1" thickBot="1">
      <c r="C48" s="52" t="s">
        <v>39</v>
      </c>
      <c r="D48" s="53">
        <v>0</v>
      </c>
      <c r="E48" s="54"/>
      <c r="F48" s="54"/>
      <c r="G48" s="33">
        <f>+E48</f>
        <v>0</v>
      </c>
      <c r="H48" s="55">
        <f>+D48+E48-F48</f>
        <v>0</v>
      </c>
      <c r="I48" s="56" t="s">
        <v>40</v>
      </c>
    </row>
    <row r="49" spans="3:9" s="58" customFormat="1" ht="15.75" customHeight="1" thickBot="1">
      <c r="C49" s="18" t="s">
        <v>18</v>
      </c>
      <c r="D49" s="27">
        <f>SUM(D36:D48)</f>
        <v>35054.219999999979</v>
      </c>
      <c r="E49" s="28">
        <f>SUM(E36:E48)</f>
        <v>459918.36</v>
      </c>
      <c r="F49" s="28">
        <f>SUM(F36:F48)</f>
        <v>458015.17</v>
      </c>
      <c r="G49" s="28">
        <f>SUM(G36:G48)</f>
        <v>374249.14</v>
      </c>
      <c r="H49" s="28">
        <f>SUM(H36:H48)</f>
        <v>36957.409999999974</v>
      </c>
      <c r="I49" s="38"/>
    </row>
    <row r="50" spans="3:9" ht="13.5" customHeight="1" thickBot="1">
      <c r="C50" s="59" t="s">
        <v>41</v>
      </c>
      <c r="D50" s="59"/>
      <c r="E50" s="59"/>
      <c r="F50" s="59"/>
      <c r="G50" s="59"/>
      <c r="H50" s="59"/>
      <c r="I50" s="59"/>
    </row>
    <row r="51" spans="3:9" ht="40.5" customHeight="1" thickBot="1">
      <c r="C51" s="60" t="s">
        <v>42</v>
      </c>
      <c r="D51" s="61" t="s">
        <v>43</v>
      </c>
      <c r="E51" s="61"/>
      <c r="F51" s="61"/>
      <c r="G51" s="61"/>
      <c r="H51" s="61"/>
      <c r="I51" s="62" t="s">
        <v>44</v>
      </c>
    </row>
    <row r="52" spans="3:9" ht="28.5" customHeight="1" thickBot="1">
      <c r="C52" s="60" t="s">
        <v>45</v>
      </c>
      <c r="D52" s="63" t="s">
        <v>46</v>
      </c>
      <c r="E52" s="64"/>
      <c r="F52" s="64"/>
      <c r="G52" s="64"/>
      <c r="H52" s="65"/>
      <c r="I52" s="39" t="s">
        <v>45</v>
      </c>
    </row>
    <row r="53" spans="3:9" ht="18" customHeight="1">
      <c r="C53" s="66" t="s">
        <v>47</v>
      </c>
      <c r="D53" s="66"/>
      <c r="E53" s="66"/>
      <c r="F53" s="66"/>
      <c r="G53" s="66"/>
      <c r="H53" s="67">
        <f>+H33+H49</f>
        <v>36957.410000000011</v>
      </c>
    </row>
    <row r="54" spans="3:9" ht="15" hidden="1">
      <c r="C54" s="69" t="s">
        <v>48</v>
      </c>
      <c r="D54" s="69"/>
    </row>
    <row r="55" spans="3:9" hidden="1">
      <c r="C55" s="70" t="s">
        <v>49</v>
      </c>
    </row>
    <row r="56" spans="3:9">
      <c r="E56" s="71"/>
      <c r="F56" s="71"/>
    </row>
    <row r="57" spans="3:9">
      <c r="D57" s="71"/>
      <c r="E57" s="71"/>
      <c r="F57" s="71"/>
      <c r="G57" s="71"/>
      <c r="H57" s="71"/>
    </row>
    <row r="58" spans="3:9" hidden="1">
      <c r="H58" s="68">
        <f>6242.8+1089.13+333.02+4802.16+24728.96+2424.59+31911.48</f>
        <v>71532.14</v>
      </c>
    </row>
    <row r="59" spans="3:9">
      <c r="C59" s="68" t="s">
        <v>50</v>
      </c>
      <c r="E59" s="71">
        <f>+E49+E33+26715+71144.88</f>
        <v>557778.24</v>
      </c>
      <c r="F59" s="71"/>
      <c r="G59" s="71">
        <f>+G49+G33</f>
        <v>374249.14</v>
      </c>
      <c r="H59" s="71"/>
    </row>
    <row r="60" spans="3:9" hidden="1">
      <c r="D60" s="71">
        <f>+D36+D37+D38+D42</f>
        <v>34500.380000000005</v>
      </c>
      <c r="E60" s="71">
        <f>+E36+E37+E38+E42</f>
        <v>429049.25999999995</v>
      </c>
      <c r="F60" s="71">
        <f>+F36+F37+F38+F42</f>
        <v>427551.49</v>
      </c>
      <c r="G60" s="71">
        <f>+G36+G37+G38+G42</f>
        <v>347358.83999999997</v>
      </c>
      <c r="H60" s="71">
        <f>+H36+H37+H38+H42</f>
        <v>35998.15</v>
      </c>
    </row>
  </sheetData>
  <mergeCells count="11">
    <mergeCell ref="C34:I34"/>
    <mergeCell ref="I36:I37"/>
    <mergeCell ref="C50:I50"/>
    <mergeCell ref="D51:H51"/>
    <mergeCell ref="D52:H52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opLeftCell="A14" zoomScaleNormal="100" zoomScaleSheetLayoutView="120" workbookViewId="0">
      <selection activeCell="E37" sqref="E37"/>
    </sheetView>
  </sheetViews>
  <sheetFormatPr defaultRowHeight="15"/>
  <cols>
    <col min="1" max="1" width="4.5703125" style="73" customWidth="1"/>
    <col min="2" max="2" width="12.42578125" style="73" customWidth="1"/>
    <col min="3" max="3" width="13.42578125" style="73" hidden="1" customWidth="1"/>
    <col min="4" max="4" width="12.140625" style="73" customWidth="1"/>
    <col min="5" max="5" width="13.5703125" style="73" customWidth="1"/>
    <col min="6" max="6" width="13.42578125" style="73" customWidth="1"/>
    <col min="7" max="7" width="14.42578125" style="73" customWidth="1"/>
    <col min="8" max="8" width="15.140625" style="73" customWidth="1"/>
    <col min="9" max="9" width="13.5703125" style="73" customWidth="1"/>
    <col min="10" max="16384" width="9.140625" style="73"/>
  </cols>
  <sheetData>
    <row r="13" spans="1:9">
      <c r="A13" s="72" t="s">
        <v>51</v>
      </c>
      <c r="B13" s="72"/>
      <c r="C13" s="72"/>
      <c r="D13" s="72"/>
      <c r="E13" s="72"/>
      <c r="F13" s="72"/>
      <c r="G13" s="72"/>
      <c r="H13" s="72"/>
      <c r="I13" s="72"/>
    </row>
    <row r="14" spans="1:9">
      <c r="A14" s="72" t="s">
        <v>52</v>
      </c>
      <c r="B14" s="72"/>
      <c r="C14" s="72"/>
      <c r="D14" s="72"/>
      <c r="E14" s="72"/>
      <c r="F14" s="72"/>
      <c r="G14" s="72"/>
      <c r="H14" s="72"/>
      <c r="I14" s="72"/>
    </row>
    <row r="15" spans="1:9">
      <c r="A15" s="72" t="s">
        <v>53</v>
      </c>
      <c r="B15" s="72"/>
      <c r="C15" s="72"/>
      <c r="D15" s="72"/>
      <c r="E15" s="72"/>
      <c r="F15" s="72"/>
      <c r="G15" s="72"/>
      <c r="H15" s="72"/>
      <c r="I15" s="72"/>
    </row>
    <row r="16" spans="1:9" ht="60">
      <c r="A16" s="74" t="s">
        <v>54</v>
      </c>
      <c r="B16" s="74" t="s">
        <v>55</v>
      </c>
      <c r="C16" s="74" t="s">
        <v>56</v>
      </c>
      <c r="D16" s="74" t="s">
        <v>57</v>
      </c>
      <c r="E16" s="74" t="s">
        <v>58</v>
      </c>
      <c r="F16" s="75" t="s">
        <v>59</v>
      </c>
      <c r="G16" s="75" t="s">
        <v>60</v>
      </c>
      <c r="H16" s="74" t="s">
        <v>61</v>
      </c>
      <c r="I16" s="74" t="s">
        <v>62</v>
      </c>
    </row>
    <row r="17" spans="1:9">
      <c r="A17" s="76" t="s">
        <v>63</v>
      </c>
      <c r="B17" s="77">
        <v>54.973310000000005</v>
      </c>
      <c r="C17" s="77">
        <v>0</v>
      </c>
      <c r="D17" s="77">
        <v>88.65204</v>
      </c>
      <c r="E17" s="77">
        <v>88.362530000000007</v>
      </c>
      <c r="F17" s="77">
        <v>97.859880000000004</v>
      </c>
      <c r="G17" s="77">
        <v>7.4358599999999999</v>
      </c>
      <c r="H17" s="77">
        <v>7.4361600000000001</v>
      </c>
      <c r="I17" s="77">
        <f>B17+D17+F17-G17</f>
        <v>234.04937000000001</v>
      </c>
    </row>
    <row r="19" spans="1:9">
      <c r="A19" s="73" t="s">
        <v>64</v>
      </c>
    </row>
    <row r="20" spans="1:9">
      <c r="A20" s="73" t="s">
        <v>65</v>
      </c>
    </row>
    <row r="21" spans="1:9">
      <c r="A21" s="73" t="s">
        <v>66</v>
      </c>
    </row>
    <row r="22" spans="1:9">
      <c r="A22" s="73" t="s">
        <v>67</v>
      </c>
    </row>
    <row r="23" spans="1:9">
      <c r="A23" s="73" t="s">
        <v>68</v>
      </c>
    </row>
    <row r="24" spans="1:9">
      <c r="A24" s="73" t="s">
        <v>69</v>
      </c>
    </row>
    <row r="25" spans="1:9">
      <c r="A25" s="73" t="s">
        <v>70</v>
      </c>
    </row>
    <row r="26" spans="1:9">
      <c r="A26" s="73" t="s">
        <v>71</v>
      </c>
      <c r="I26" s="78"/>
    </row>
    <row r="27" spans="1:9">
      <c r="A27" s="73" t="s">
        <v>72</v>
      </c>
      <c r="I27" s="78"/>
    </row>
    <row r="28" spans="1:9">
      <c r="I28" s="7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2024-03-12T07:40:16Z</dcterms:created>
  <dcterms:modified xsi:type="dcterms:W3CDTF">2024-03-12T07:40:53Z</dcterms:modified>
</cp:coreProperties>
</file>