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Школьная6 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G57" i="2"/>
  <c r="F57"/>
  <c r="E57"/>
  <c r="D57"/>
  <c r="H55"/>
  <c r="D47"/>
  <c r="H46"/>
  <c r="H45"/>
  <c r="G44"/>
  <c r="F44"/>
  <c r="E44"/>
  <c r="H44" s="1"/>
  <c r="G43"/>
  <c r="G47" s="1"/>
  <c r="G56" s="1"/>
  <c r="F43"/>
  <c r="F47" s="1"/>
  <c r="E43"/>
  <c r="E47" s="1"/>
  <c r="E56" s="1"/>
  <c r="H42"/>
  <c r="H41"/>
  <c r="H40"/>
  <c r="H39"/>
  <c r="H38"/>
  <c r="K37"/>
  <c r="J37"/>
  <c r="H37"/>
  <c r="G37"/>
  <c r="H36"/>
  <c r="H35"/>
  <c r="H34"/>
  <c r="H57" s="1"/>
  <c r="G34"/>
  <c r="G31"/>
  <c r="F31"/>
  <c r="E31"/>
  <c r="D31"/>
  <c r="K30"/>
  <c r="H30"/>
  <c r="K29"/>
  <c r="H29"/>
  <c r="K28"/>
  <c r="H28"/>
  <c r="K27"/>
  <c r="H27"/>
  <c r="H26"/>
  <c r="H31" s="1"/>
  <c r="I17" i="1"/>
  <c r="H43" i="2" l="1"/>
  <c r="H47" s="1"/>
  <c r="H50" s="1"/>
</calcChain>
</file>

<file path=xl/sharedStrings.xml><?xml version="1.0" encoding="utf-8"?>
<sst xmlns="http://schemas.openxmlformats.org/spreadsheetml/2006/main" count="74" uniqueCount="68">
  <si>
    <t>ОТЧЕТ</t>
  </si>
  <si>
    <t>по выполнению плана текущего ремонта жилого дома</t>
  </si>
  <si>
    <t>№ 6/1 по ул. Школьная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</si>
  <si>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</si>
  <si>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</si>
  <si>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</si>
  <si>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</si>
  <si>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</si>
  <si>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</si>
  <si>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</si>
  <si>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</si>
  <si>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</si>
  <si>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</si>
  <si>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</t>
    </r>
    <r>
      <rPr>
        <b/>
        <sz val="11"/>
        <color indexed="8"/>
        <rFont val="Calibri"/>
        <family val="2"/>
        <charset val="204"/>
      </rPr>
      <t xml:space="preserve">.16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</si>
  <si>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</si>
  <si>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</si>
  <si>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- 1.14  т.р.</t>
  </si>
  <si>
    <t>Расходные материалы -  0.02т.р.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</si>
  <si>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</si>
  <si>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</si>
  <si>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</si>
  <si>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6/1  по ул. Школьная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</si>
  <si>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</si>
  <si>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</si>
  <si>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</si>
  <si>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</si>
  <si>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</si>
  <si>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</si>
  <si>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</si>
  <si>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</si>
  <si>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</si>
  <si>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</si>
  <si>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</si>
  <si>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</si>
  <si>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</si>
  <si>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</si>
  <si>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</si>
  <si>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</si>
  <si>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01.01.2024г. (руб.)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</si>
  <si>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</si>
  <si>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</si>
  <si>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</si>
  <si>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</si>
  <si>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</si>
  <si>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</si>
  <si>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</si>
  <si>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</si>
  <si>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>АО "Управляющая компания по обращению с отходами в ЛО"</t>
  </si>
  <si>
    <t>Аренда контейнера</t>
  </si>
  <si>
    <t xml:space="preserve"> ООО"Экотранс"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</si>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</sst>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4" fontId="12" fillId="0" borderId="6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2" fontId="4" fillId="0" borderId="0" xfId="2" applyNumberFormat="1" applyFill="1"/>
    <xf numFmtId="0" fontId="11" fillId="0" borderId="8" xfId="2" applyFont="1" applyFill="1" applyBorder="1" applyAlignment="1">
      <alignment horizontal="center" vertical="center" wrapText="1"/>
    </xf>
    <xf numFmtId="4" fontId="6" fillId="2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4" fontId="4" fillId="0" borderId="0" xfId="2" applyNumberFormat="1" applyFill="1"/>
    <xf numFmtId="4" fontId="13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6" fillId="3" borderId="8" xfId="2" applyFont="1" applyFill="1" applyBorder="1" applyAlignment="1">
      <alignment horizontal="center" vertical="top" wrapText="1"/>
    </xf>
    <xf numFmtId="4" fontId="11" fillId="3" borderId="9" xfId="2" applyNumberFormat="1" applyFont="1" applyFill="1" applyBorder="1" applyAlignment="1">
      <alignment horizontal="right" vertical="top" wrapText="1"/>
    </xf>
    <xf numFmtId="4" fontId="12" fillId="3" borderId="9" xfId="2" applyNumberFormat="1" applyFont="1" applyFill="1" applyBorder="1" applyAlignment="1">
      <alignment vertical="top" wrapText="1"/>
    </xf>
    <xf numFmtId="4" fontId="12" fillId="3" borderId="4" xfId="2" applyNumberFormat="1" applyFont="1" applyFill="1" applyBorder="1" applyAlignment="1">
      <alignment vertical="top" wrapText="1"/>
    </xf>
    <xf numFmtId="0" fontId="11" fillId="3" borderId="9" xfId="2" applyFont="1" applyFill="1" applyBorder="1" applyAlignment="1">
      <alignment horizontal="center" vertical="top" wrapText="1"/>
    </xf>
    <xf numFmtId="0" fontId="4" fillId="3" borderId="0" xfId="2" applyFill="1"/>
    <xf numFmtId="0" fontId="9" fillId="4" borderId="8" xfId="2" applyFont="1" applyFill="1" applyBorder="1" applyAlignment="1">
      <alignment horizontal="center" vertical="top" wrapText="1"/>
    </xf>
    <xf numFmtId="4" fontId="11" fillId="4" borderId="9" xfId="2" applyNumberFormat="1" applyFont="1" applyFill="1" applyBorder="1" applyAlignment="1">
      <alignment horizontal="right" vertical="top" wrapText="1"/>
    </xf>
    <xf numFmtId="4" fontId="11" fillId="4" borderId="9" xfId="2" applyNumberFormat="1" applyFont="1" applyFill="1" applyBorder="1" applyAlignment="1">
      <alignment vertical="top" wrapText="1"/>
    </xf>
    <xf numFmtId="4" fontId="12" fillId="4" borderId="4" xfId="2" applyNumberFormat="1" applyFont="1" applyFill="1" applyBorder="1" applyAlignment="1">
      <alignment vertical="top" wrapText="1"/>
    </xf>
    <xf numFmtId="0" fontId="15" fillId="4" borderId="9" xfId="2" applyFont="1" applyFill="1" applyBorder="1" applyAlignment="1">
      <alignment horizontal="center" vertical="top" wrapText="1"/>
    </xf>
    <xf numFmtId="0" fontId="4" fillId="4" borderId="0" xfId="2" applyFill="1"/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C25" zoomScaleNormal="100" workbookViewId="0">
      <selection activeCell="E56" sqref="E56"/>
    </sheetView>
  </sheetViews>
  <sheetFormatPr defaultRowHeight="12.75"/>
  <cols>
    <col min="1" max="1" width="3.42578125" style="9" hidden="1" customWidth="1"/>
    <col min="2" max="2" width="9.140625" style="9" hidden="1" customWidth="1"/>
    <col min="3" max="3" width="28.42578125" style="67" customWidth="1"/>
    <col min="4" max="4" width="13" style="67" customWidth="1"/>
    <col min="5" max="5" width="11.85546875" style="67" customWidth="1"/>
    <col min="6" max="6" width="13.28515625" style="67" customWidth="1"/>
    <col min="7" max="7" width="11.85546875" style="67" customWidth="1"/>
    <col min="8" max="8" width="13.28515625" style="67" customWidth="1"/>
    <col min="9" max="9" width="22.140625" style="67" customWidth="1"/>
    <col min="10" max="10" width="10.140625" style="9" hidden="1" customWidth="1"/>
    <col min="11" max="11" width="0" style="9" hidden="1" customWidth="1"/>
    <col min="12" max="16384" width="9.140625" style="9"/>
  </cols>
  <sheetData>
    <row r="1" spans="3:9" ht="12.75" hidden="1" customHeight="1">
      <c r="C1" s="8"/>
      <c r="D1" s="8"/>
      <c r="E1" s="8"/>
      <c r="F1" s="8"/>
      <c r="G1" s="8"/>
      <c r="H1" s="8"/>
      <c r="I1" s="8"/>
    </row>
    <row r="2" spans="3:9" ht="13.5" hidden="1" customHeight="1" thickBot="1">
      <c r="C2" s="8"/>
      <c r="D2" s="8"/>
      <c r="E2" s="8" t="s">
        <v>18</v>
      </c>
      <c r="F2" s="8"/>
      <c r="G2" s="8"/>
      <c r="H2" s="8"/>
      <c r="I2" s="8"/>
    </row>
    <row r="3" spans="3:9" ht="13.5" hidden="1" customHeight="1" thickBot="1">
      <c r="C3" s="10"/>
      <c r="D3" s="11"/>
      <c r="E3" s="12"/>
      <c r="F3" s="12"/>
      <c r="G3" s="12"/>
      <c r="H3" s="12"/>
      <c r="I3" s="13"/>
    </row>
    <row r="4" spans="3:9" ht="12.75" hidden="1" customHeight="1">
      <c r="C4" s="14"/>
      <c r="D4" s="14"/>
      <c r="E4" s="15"/>
      <c r="F4" s="15"/>
      <c r="G4" s="15"/>
      <c r="H4" s="15"/>
      <c r="I4" s="15"/>
    </row>
    <row r="5" spans="3:9" ht="12.75" customHeight="1">
      <c r="C5" s="14"/>
      <c r="D5" s="14"/>
      <c r="E5" s="15"/>
      <c r="F5" s="15"/>
      <c r="G5" s="15"/>
      <c r="H5" s="15"/>
      <c r="I5" s="15"/>
    </row>
    <row r="6" spans="3:9" ht="12.75" customHeight="1">
      <c r="C6" s="14"/>
      <c r="D6" s="14"/>
      <c r="E6" s="15"/>
      <c r="F6" s="15"/>
      <c r="G6" s="15"/>
      <c r="H6" s="15"/>
      <c r="I6" s="15"/>
    </row>
    <row r="7" spans="3:9" ht="12.75" customHeight="1">
      <c r="C7" s="14"/>
      <c r="D7" s="14"/>
      <c r="E7" s="15"/>
      <c r="F7" s="15"/>
      <c r="G7" s="15"/>
      <c r="H7" s="15"/>
      <c r="I7" s="15"/>
    </row>
    <row r="8" spans="3:9" ht="12.75" customHeight="1">
      <c r="C8" s="14"/>
      <c r="D8" s="14"/>
      <c r="E8" s="15"/>
      <c r="F8" s="15"/>
      <c r="G8" s="15"/>
      <c r="H8" s="15"/>
      <c r="I8" s="15"/>
    </row>
    <row r="9" spans="3:9" ht="12.75" customHeight="1">
      <c r="C9" s="14"/>
      <c r="D9" s="14"/>
      <c r="E9" s="15"/>
      <c r="F9" s="15"/>
      <c r="G9" s="15"/>
      <c r="H9" s="15"/>
      <c r="I9" s="15"/>
    </row>
    <row r="10" spans="3:9" ht="12.75" customHeight="1">
      <c r="C10" s="14"/>
      <c r="D10" s="14"/>
      <c r="E10" s="15"/>
      <c r="F10" s="15"/>
      <c r="G10" s="15"/>
      <c r="H10" s="15"/>
      <c r="I10" s="15"/>
    </row>
    <row r="11" spans="3:9" ht="12.75" customHeight="1">
      <c r="C11" s="14"/>
      <c r="D11" s="14"/>
      <c r="E11" s="15"/>
      <c r="F11" s="15"/>
      <c r="G11" s="15"/>
      <c r="H11" s="15"/>
      <c r="I11" s="15"/>
    </row>
    <row r="12" spans="3:9" ht="12.75" customHeight="1">
      <c r="C12" s="14"/>
      <c r="D12" s="14"/>
      <c r="E12" s="15"/>
      <c r="F12" s="15"/>
      <c r="G12" s="15"/>
      <c r="H12" s="15"/>
      <c r="I12" s="15"/>
    </row>
    <row r="13" spans="3:9" ht="12.75" customHeight="1">
      <c r="C13" s="14"/>
      <c r="D13" s="14"/>
      <c r="E13" s="15"/>
      <c r="F13" s="15"/>
      <c r="G13" s="15"/>
      <c r="H13" s="15"/>
      <c r="I13" s="15"/>
    </row>
    <row r="14" spans="3:9" ht="12.75" customHeight="1">
      <c r="C14" s="14"/>
      <c r="D14" s="14"/>
      <c r="E14" s="15"/>
      <c r="F14" s="15"/>
      <c r="G14" s="15"/>
      <c r="H14" s="15"/>
      <c r="I14" s="15"/>
    </row>
    <row r="15" spans="3:9" ht="12.75" customHeight="1">
      <c r="C15" s="14"/>
      <c r="D15" s="14"/>
      <c r="E15" s="15"/>
      <c r="F15" s="15"/>
      <c r="G15" s="15"/>
      <c r="H15" s="15"/>
      <c r="I15" s="15"/>
    </row>
    <row r="16" spans="3:9" ht="12.75" customHeight="1">
      <c r="C16" s="14"/>
      <c r="D16" s="14"/>
      <c r="E16" s="15"/>
      <c r="F16" s="15"/>
      <c r="G16" s="15"/>
      <c r="H16" s="15"/>
      <c r="I16" s="15"/>
    </row>
    <row r="17" spans="3:11" ht="12.75" customHeight="1">
      <c r="C17" s="14"/>
      <c r="D17" s="14"/>
      <c r="E17" s="15"/>
      <c r="F17" s="15"/>
      <c r="G17" s="15"/>
      <c r="H17" s="15"/>
      <c r="I17" s="15"/>
    </row>
    <row r="18" spans="3:11" ht="12.75" customHeight="1">
      <c r="C18" s="14"/>
      <c r="D18" s="14"/>
      <c r="E18" s="15"/>
      <c r="F18" s="15"/>
      <c r="G18" s="15"/>
      <c r="H18" s="15"/>
      <c r="I18" s="15"/>
    </row>
    <row r="19" spans="3:11" ht="12.75" customHeight="1">
      <c r="C19" s="14"/>
      <c r="D19" s="14"/>
      <c r="E19" s="15"/>
      <c r="F19" s="15"/>
      <c r="G19" s="15"/>
      <c r="H19" s="15"/>
      <c r="I19" s="15"/>
    </row>
    <row r="20" spans="3:11" ht="14.25">
      <c r="C20" s="16" t="s">
        <v>19</v>
      </c>
      <c r="D20" s="16"/>
      <c r="E20" s="16"/>
      <c r="F20" s="16"/>
      <c r="G20" s="16"/>
      <c r="H20" s="16"/>
      <c r="I20" s="16"/>
    </row>
    <row r="21" spans="3:11">
      <c r="C21" s="17" t="s">
        <v>20</v>
      </c>
      <c r="D21" s="17"/>
      <c r="E21" s="17"/>
      <c r="F21" s="17"/>
      <c r="G21" s="17"/>
      <c r="H21" s="17"/>
      <c r="I21" s="17"/>
    </row>
    <row r="22" spans="3:11">
      <c r="C22" s="17" t="s">
        <v>21</v>
      </c>
      <c r="D22" s="17"/>
      <c r="E22" s="17"/>
      <c r="F22" s="17"/>
      <c r="G22" s="17"/>
      <c r="H22" s="17"/>
      <c r="I22" s="17"/>
    </row>
    <row r="23" spans="3:11" ht="6" customHeight="1" thickBot="1">
      <c r="C23" s="18"/>
      <c r="D23" s="18"/>
      <c r="E23" s="18"/>
      <c r="F23" s="18"/>
      <c r="G23" s="18"/>
      <c r="H23" s="18"/>
      <c r="I23" s="18"/>
    </row>
    <row r="24" spans="3:11" ht="59.25" customHeight="1" thickBot="1">
      <c r="C24" s="19" t="s">
        <v>22</v>
      </c>
      <c r="D24" s="20" t="s">
        <v>23</v>
      </c>
      <c r="E24" s="21" t="s">
        <v>24</v>
      </c>
      <c r="F24" s="21" t="s">
        <v>25</v>
      </c>
      <c r="G24" s="21" t="s">
        <v>26</v>
      </c>
      <c r="H24" s="21" t="s">
        <v>27</v>
      </c>
      <c r="I24" s="20" t="s">
        <v>28</v>
      </c>
    </row>
    <row r="25" spans="3:11" ht="13.5" customHeight="1" thickBot="1">
      <c r="C25" s="22" t="s">
        <v>29</v>
      </c>
      <c r="D25" s="23"/>
      <c r="E25" s="23"/>
      <c r="F25" s="23"/>
      <c r="G25" s="23"/>
      <c r="H25" s="23"/>
      <c r="I25" s="24"/>
    </row>
    <row r="26" spans="3:11" ht="13.5" customHeight="1" thickBot="1">
      <c r="C26" s="25" t="s">
        <v>30</v>
      </c>
      <c r="D26" s="26">
        <v>0</v>
      </c>
      <c r="E26" s="27"/>
      <c r="F26" s="27"/>
      <c r="G26" s="27"/>
      <c r="H26" s="28">
        <f>+D26+E26-F26</f>
        <v>0</v>
      </c>
      <c r="I26" s="29" t="s">
        <v>31</v>
      </c>
      <c r="K26" s="9">
        <v>29901.439999999999</v>
      </c>
    </row>
    <row r="27" spans="3:11" ht="13.5" customHeight="1" thickBot="1">
      <c r="C27" s="25" t="s">
        <v>32</v>
      </c>
      <c r="D27" s="26">
        <v>1.0695657901016453E-11</v>
      </c>
      <c r="E27" s="30"/>
      <c r="F27" s="30"/>
      <c r="G27" s="27"/>
      <c r="H27" s="28">
        <f>+D27+E27-F27</f>
        <v>1.0695657901016453E-11</v>
      </c>
      <c r="I27" s="31"/>
      <c r="K27" s="32">
        <f>5495.82-4341.32</f>
        <v>1154.5</v>
      </c>
    </row>
    <row r="28" spans="3:11" ht="13.5" customHeight="1" thickBot="1">
      <c r="C28" s="25" t="s">
        <v>33</v>
      </c>
      <c r="D28" s="26">
        <v>0</v>
      </c>
      <c r="E28" s="30"/>
      <c r="F28" s="30"/>
      <c r="G28" s="27"/>
      <c r="H28" s="28">
        <f>+D28+E28-F28</f>
        <v>0</v>
      </c>
      <c r="I28" s="31"/>
      <c r="K28" s="9">
        <f>4587.14-1701.38</f>
        <v>2885.76</v>
      </c>
    </row>
    <row r="29" spans="3:11" ht="13.5" customHeight="1" thickBot="1">
      <c r="C29" s="25" t="s">
        <v>34</v>
      </c>
      <c r="D29" s="26">
        <v>0</v>
      </c>
      <c r="E29" s="30"/>
      <c r="F29" s="30"/>
      <c r="G29" s="27"/>
      <c r="H29" s="28">
        <f>+D29+E29-F29</f>
        <v>0</v>
      </c>
      <c r="I29" s="31"/>
      <c r="K29" s="9">
        <f>770.19-587.64+1622.32-592.7</f>
        <v>1212.1699999999998</v>
      </c>
    </row>
    <row r="30" spans="3:11" ht="13.5" hidden="1" customHeight="1" thickBot="1">
      <c r="C30" s="25" t="s">
        <v>35</v>
      </c>
      <c r="D30" s="26"/>
      <c r="E30" s="30"/>
      <c r="F30" s="30"/>
      <c r="G30" s="27"/>
      <c r="H30" s="28">
        <f>+D30+E30-F30</f>
        <v>0</v>
      </c>
      <c r="I30" s="33"/>
      <c r="K30" s="9">
        <f>49.36-1279.17+208.08</f>
        <v>-1021.7300000000001</v>
      </c>
    </row>
    <row r="31" spans="3:11" ht="13.5" customHeight="1" thickBot="1">
      <c r="C31" s="25" t="s">
        <v>36</v>
      </c>
      <c r="D31" s="34">
        <f>SUM(D26:D30)</f>
        <v>1.0695657901016453E-11</v>
      </c>
      <c r="E31" s="35">
        <f>SUM(E26:E30)</f>
        <v>0</v>
      </c>
      <c r="F31" s="35">
        <f>SUM(F26:F30)</f>
        <v>0</v>
      </c>
      <c r="G31" s="35">
        <f>SUM(G26:G30)</f>
        <v>0</v>
      </c>
      <c r="H31" s="35">
        <f>SUM(H26:H30)</f>
        <v>1.0695657901016453E-11</v>
      </c>
      <c r="I31" s="25"/>
    </row>
    <row r="32" spans="3:11" ht="13.5" customHeight="1" thickBot="1">
      <c r="C32" s="36" t="s">
        <v>37</v>
      </c>
      <c r="D32" s="36"/>
      <c r="E32" s="36"/>
      <c r="F32" s="36"/>
      <c r="G32" s="36"/>
      <c r="H32" s="36"/>
      <c r="I32" s="36"/>
    </row>
    <row r="33" spans="3:11" ht="53.25" customHeight="1" thickBot="1">
      <c r="C33" s="37" t="s">
        <v>22</v>
      </c>
      <c r="D33" s="20" t="s">
        <v>23</v>
      </c>
      <c r="E33" s="21" t="s">
        <v>24</v>
      </c>
      <c r="F33" s="21" t="s">
        <v>25</v>
      </c>
      <c r="G33" s="21" t="s">
        <v>26</v>
      </c>
      <c r="H33" s="21" t="s">
        <v>38</v>
      </c>
      <c r="I33" s="38" t="s">
        <v>39</v>
      </c>
    </row>
    <row r="34" spans="3:11" ht="31.5" customHeight="1" thickBot="1">
      <c r="C34" s="19" t="s">
        <v>40</v>
      </c>
      <c r="D34" s="39">
        <v>9668.5500000000175</v>
      </c>
      <c r="E34" s="40">
        <v>141653.28</v>
      </c>
      <c r="F34" s="40">
        <v>138219.78</v>
      </c>
      <c r="G34" s="40">
        <f>+E34</f>
        <v>141653.28</v>
      </c>
      <c r="H34" s="40">
        <f t="shared" ref="H34:H44" si="0">+D34+E34-F34</f>
        <v>13102.050000000017</v>
      </c>
      <c r="I34" s="41" t="s">
        <v>41</v>
      </c>
    </row>
    <row r="35" spans="3:11" ht="14.25" customHeight="1" thickBot="1">
      <c r="C35" s="25" t="s">
        <v>42</v>
      </c>
      <c r="D35" s="26">
        <v>1750.1300000000156</v>
      </c>
      <c r="E35" s="27">
        <v>27150.959999999999</v>
      </c>
      <c r="F35" s="27">
        <v>26389.01</v>
      </c>
      <c r="G35" s="40">
        <v>1156.08</v>
      </c>
      <c r="H35" s="40">
        <f>+D35+E35-F35</f>
        <v>2512.0800000000163</v>
      </c>
      <c r="I35" s="42"/>
      <c r="J35" s="43"/>
    </row>
    <row r="36" spans="3:11" ht="13.5" customHeight="1" thickBot="1">
      <c r="C36" s="37" t="s">
        <v>43</v>
      </c>
      <c r="D36" s="44">
        <v>0</v>
      </c>
      <c r="E36" s="27"/>
      <c r="F36" s="27"/>
      <c r="G36" s="40"/>
      <c r="H36" s="40">
        <f t="shared" si="0"/>
        <v>0</v>
      </c>
      <c r="I36" s="45"/>
    </row>
    <row r="37" spans="3:11" ht="12.75" customHeight="1" thickBot="1">
      <c r="C37" s="25" t="s">
        <v>44</v>
      </c>
      <c r="D37" s="44">
        <v>16610.040000000037</v>
      </c>
      <c r="E37" s="27">
        <v>162757.75</v>
      </c>
      <c r="F37" s="27">
        <v>166170.75</v>
      </c>
      <c r="G37" s="40">
        <f>+E37</f>
        <v>162757.75</v>
      </c>
      <c r="H37" s="40">
        <f t="shared" si="0"/>
        <v>13197.040000000037</v>
      </c>
      <c r="I37" s="46" t="s">
        <v>45</v>
      </c>
      <c r="J37" s="9">
        <f>10124.87+1071.61</f>
        <v>11196.480000000001</v>
      </c>
      <c r="K37" s="9">
        <f>10681.32+2609.74</f>
        <v>13291.06</v>
      </c>
    </row>
    <row r="38" spans="3:11" ht="39" customHeight="1" thickBot="1">
      <c r="C38" s="25" t="s">
        <v>46</v>
      </c>
      <c r="D38" s="26">
        <v>-2.0000000010725216E-2</v>
      </c>
      <c r="E38" s="27"/>
      <c r="F38" s="27"/>
      <c r="G38" s="40"/>
      <c r="H38" s="40">
        <f t="shared" si="0"/>
        <v>-2.0000000010725216E-2</v>
      </c>
      <c r="I38" s="47" t="s">
        <v>47</v>
      </c>
      <c r="J38" s="9">
        <v>1798.69</v>
      </c>
      <c r="K38" s="9">
        <v>2514.81</v>
      </c>
    </row>
    <row r="39" spans="3:11" s="53" customFormat="1" ht="13.5" hidden="1" customHeight="1" thickBot="1">
      <c r="C39" s="48" t="s">
        <v>48</v>
      </c>
      <c r="D39" s="49">
        <v>0</v>
      </c>
      <c r="E39" s="50"/>
      <c r="F39" s="50"/>
      <c r="G39" s="40"/>
      <c r="H39" s="51">
        <f t="shared" si="0"/>
        <v>0</v>
      </c>
      <c r="I39" s="52" t="s">
        <v>49</v>
      </c>
    </row>
    <row r="40" spans="3:11" ht="30" customHeight="1" thickBot="1">
      <c r="C40" s="25" t="s">
        <v>50</v>
      </c>
      <c r="D40" s="26">
        <v>134.5799999999997</v>
      </c>
      <c r="E40" s="30">
        <v>1872.48</v>
      </c>
      <c r="F40" s="30">
        <v>1834.37</v>
      </c>
      <c r="G40" s="40">
        <v>2433.6</v>
      </c>
      <c r="H40" s="40">
        <f t="shared" si="0"/>
        <v>172.68999999999983</v>
      </c>
      <c r="I40" s="47" t="s">
        <v>51</v>
      </c>
    </row>
    <row r="41" spans="3:11" ht="13.5" customHeight="1" thickBot="1">
      <c r="C41" s="37" t="s">
        <v>52</v>
      </c>
      <c r="D41" s="26">
        <v>392.63000000000466</v>
      </c>
      <c r="E41" s="30">
        <v>2514.77</v>
      </c>
      <c r="F41" s="30">
        <v>2901.98</v>
      </c>
      <c r="G41" s="40"/>
      <c r="H41" s="40">
        <f t="shared" si="0"/>
        <v>5.4200000000046202</v>
      </c>
      <c r="I41" s="46"/>
    </row>
    <row r="42" spans="3:11" s="59" customFormat="1" ht="24" customHeight="1" thickBot="1">
      <c r="C42" s="54" t="s">
        <v>53</v>
      </c>
      <c r="D42" s="55">
        <v>0</v>
      </c>
      <c r="E42" s="56"/>
      <c r="F42" s="56"/>
      <c r="G42" s="40"/>
      <c r="H42" s="57">
        <f t="shared" si="0"/>
        <v>0</v>
      </c>
      <c r="I42" s="58"/>
    </row>
    <row r="43" spans="3:11" s="59" customFormat="1" ht="12.75" customHeight="1" thickBot="1">
      <c r="C43" s="54" t="s">
        <v>54</v>
      </c>
      <c r="D43" s="55">
        <v>-7279.1099999999988</v>
      </c>
      <c r="E43" s="56">
        <f>2757.18+365.98</f>
        <v>3123.16</v>
      </c>
      <c r="F43" s="56">
        <f>1836.8+289.46</f>
        <v>2126.2599999999998</v>
      </c>
      <c r="G43" s="40">
        <f>+E43</f>
        <v>3123.16</v>
      </c>
      <c r="H43" s="57">
        <f t="shared" si="0"/>
        <v>-6282.2099999999991</v>
      </c>
      <c r="I43" s="58"/>
    </row>
    <row r="44" spans="3:11" s="59" customFormat="1" ht="15.75" customHeight="1" thickBot="1">
      <c r="C44" s="54" t="s">
        <v>55</v>
      </c>
      <c r="D44" s="55">
        <v>645.08000000000084</v>
      </c>
      <c r="E44" s="56">
        <f>1628.36+1567.51+3093.74</f>
        <v>6289.61</v>
      </c>
      <c r="F44" s="56">
        <f>3118.32+1300+1296.56</f>
        <v>5714.8799999999992</v>
      </c>
      <c r="G44" s="40">
        <f>+E44</f>
        <v>6289.61</v>
      </c>
      <c r="H44" s="57">
        <f t="shared" si="0"/>
        <v>1219.8100000000013</v>
      </c>
      <c r="I44" s="58"/>
    </row>
    <row r="45" spans="3:11" ht="13.5" customHeight="1" thickBot="1">
      <c r="C45" s="25" t="s">
        <v>56</v>
      </c>
      <c r="D45" s="26">
        <v>559.20000000000164</v>
      </c>
      <c r="E45" s="30">
        <v>7723.92</v>
      </c>
      <c r="F45" s="30">
        <v>7568.76</v>
      </c>
      <c r="G45" s="40">
        <v>6202.96</v>
      </c>
      <c r="H45" s="40">
        <f>+D45+E45-F45</f>
        <v>714.3600000000024</v>
      </c>
      <c r="I45" s="47" t="s">
        <v>57</v>
      </c>
    </row>
    <row r="46" spans="3:11" ht="13.5" hidden="1" customHeight="1" thickBot="1">
      <c r="C46" s="25" t="s">
        <v>58</v>
      </c>
      <c r="D46" s="26">
        <v>0</v>
      </c>
      <c r="E46" s="30"/>
      <c r="F46" s="30"/>
      <c r="G46" s="27"/>
      <c r="H46" s="27">
        <f>+D46+E46-F46</f>
        <v>0</v>
      </c>
      <c r="I46" s="46" t="s">
        <v>59</v>
      </c>
    </row>
    <row r="47" spans="3:11" s="60" customFormat="1" ht="17.25" customHeight="1" thickBot="1">
      <c r="C47" s="25" t="s">
        <v>36</v>
      </c>
      <c r="D47" s="34">
        <f>SUM(D34:D46)</f>
        <v>22481.080000000064</v>
      </c>
      <c r="E47" s="35">
        <f>SUM(E34:E46)</f>
        <v>353085.92999999993</v>
      </c>
      <c r="F47" s="35">
        <f>SUM(F34:F46)</f>
        <v>350925.79000000004</v>
      </c>
      <c r="G47" s="35">
        <f>SUM(G34:G46)</f>
        <v>323616.43999999994</v>
      </c>
      <c r="H47" s="35">
        <f>SUM(H34:H46)</f>
        <v>24641.220000000067</v>
      </c>
      <c r="I47" s="45"/>
    </row>
    <row r="48" spans="3:11" ht="13.5" customHeight="1" thickBot="1">
      <c r="C48" s="61" t="s">
        <v>60</v>
      </c>
      <c r="D48" s="61"/>
      <c r="E48" s="61"/>
      <c r="F48" s="61"/>
      <c r="G48" s="61"/>
      <c r="H48" s="61"/>
      <c r="I48" s="61"/>
    </row>
    <row r="49" spans="3:9" ht="39" customHeight="1" thickBot="1">
      <c r="C49" s="62" t="s">
        <v>61</v>
      </c>
      <c r="D49" s="63" t="s">
        <v>62</v>
      </c>
      <c r="E49" s="63"/>
      <c r="F49" s="63"/>
      <c r="G49" s="63"/>
      <c r="H49" s="63"/>
      <c r="I49" s="64" t="s">
        <v>63</v>
      </c>
    </row>
    <row r="50" spans="3:9" ht="18" customHeight="1">
      <c r="C50" s="65" t="s">
        <v>64</v>
      </c>
      <c r="D50" s="65"/>
      <c r="E50" s="65"/>
      <c r="F50" s="65"/>
      <c r="G50" s="65"/>
      <c r="H50" s="66">
        <f>+H31+H47</f>
        <v>24641.220000000078</v>
      </c>
    </row>
    <row r="51" spans="3:9" ht="15">
      <c r="C51" s="68" t="s">
        <v>65</v>
      </c>
      <c r="D51" s="68"/>
    </row>
    <row r="52" spans="3:9" hidden="1">
      <c r="C52" s="69" t="s">
        <v>66</v>
      </c>
    </row>
    <row r="53" spans="3:9">
      <c r="E53" s="70"/>
      <c r="F53" s="70"/>
    </row>
    <row r="54" spans="3:9">
      <c r="D54" s="70"/>
      <c r="E54" s="70"/>
      <c r="F54" s="70"/>
      <c r="G54" s="70"/>
      <c r="H54" s="70"/>
    </row>
    <row r="55" spans="3:9" hidden="1">
      <c r="H55" s="70">
        <f>4108.46+899.47+218.79+3160.35+16494.69+1013.36+19606.68</f>
        <v>45501.8</v>
      </c>
    </row>
    <row r="56" spans="3:9">
      <c r="C56" s="67" t="s">
        <v>67</v>
      </c>
      <c r="E56" s="70">
        <f>+E47+E31+26715</f>
        <v>379800.92999999993</v>
      </c>
      <c r="F56" s="70"/>
      <c r="G56" s="70">
        <f>+G47+G31</f>
        <v>323616.43999999994</v>
      </c>
    </row>
    <row r="57" spans="3:9" hidden="1">
      <c r="D57" s="70">
        <f>+D34+D35+D36+D40</f>
        <v>11553.260000000033</v>
      </c>
      <c r="E57" s="70">
        <f>+E34+E35+E36+E40</f>
        <v>170676.72</v>
      </c>
      <c r="F57" s="70">
        <f>+F34+F35+F36+F40</f>
        <v>166443.16</v>
      </c>
      <c r="G57" s="70">
        <f>+G34+G35+G36+G40</f>
        <v>145242.96</v>
      </c>
      <c r="H57" s="70">
        <f>+H34+H35+H36+H40</f>
        <v>15786.820000000034</v>
      </c>
    </row>
  </sheetData>
  <mergeCells count="10">
    <mergeCell ref="C32:I32"/>
    <mergeCell ref="I34:I35"/>
    <mergeCell ref="C48:I48"/>
    <mergeCell ref="D49:H49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3"/>
  <sheetViews>
    <sheetView topLeftCell="A16" zoomScaleNormal="100" zoomScaleSheetLayoutView="120" workbookViewId="0">
      <selection activeCell="E40" sqref="E40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97.602950000000021</v>
      </c>
      <c r="C17" s="5">
        <v>0</v>
      </c>
      <c r="D17" s="5">
        <v>27.150960000000001</v>
      </c>
      <c r="E17" s="5">
        <v>26.389009999999999</v>
      </c>
      <c r="F17" s="5">
        <v>26.715</v>
      </c>
      <c r="G17" s="5">
        <v>1.15608</v>
      </c>
      <c r="H17" s="5">
        <v>2.5120800000000001</v>
      </c>
      <c r="I17" s="5">
        <f>B17+D17+F17-G17</f>
        <v>150.31283000000002</v>
      </c>
    </row>
    <row r="18" spans="1:9">
      <c r="B18" s="6"/>
      <c r="C18" s="6"/>
      <c r="D18" s="6"/>
      <c r="E18" s="6"/>
      <c r="F18" s="6"/>
      <c r="G18" s="6"/>
    </row>
    <row r="19" spans="1:9">
      <c r="A19" t="s">
        <v>13</v>
      </c>
    </row>
    <row r="20" spans="1:9">
      <c r="A20" t="s">
        <v>14</v>
      </c>
    </row>
    <row r="21" spans="1:9">
      <c r="A21" t="s">
        <v>15</v>
      </c>
    </row>
    <row r="22" spans="1:9">
      <c r="A22" t="s">
        <v>16</v>
      </c>
    </row>
    <row r="23" spans="1:9">
      <c r="A23" t="s">
        <v>17</v>
      </c>
      <c r="I23" s="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2024-03-12T07:40:58Z</dcterms:created>
  <dcterms:modified xsi:type="dcterms:W3CDTF">2024-03-12T07:41:40Z</dcterms:modified>
</cp:coreProperties>
</file>