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Школьная6 2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H56" i="1"/>
  <c r="F55"/>
  <c r="E55"/>
  <c r="D55"/>
  <c r="D48"/>
  <c r="H47"/>
  <c r="G47"/>
  <c r="H46"/>
  <c r="H45"/>
  <c r="G45"/>
  <c r="F45"/>
  <c r="E45"/>
  <c r="H44"/>
  <c r="G44"/>
  <c r="G48" s="1"/>
  <c r="G58" s="1"/>
  <c r="F44"/>
  <c r="F48" s="1"/>
  <c r="E44"/>
  <c r="E48" s="1"/>
  <c r="E58" s="1"/>
  <c r="H43"/>
  <c r="H42"/>
  <c r="H41"/>
  <c r="H40"/>
  <c r="H39"/>
  <c r="K38"/>
  <c r="J38"/>
  <c r="H38"/>
  <c r="G38"/>
  <c r="H37"/>
  <c r="H48" s="1"/>
  <c r="H57" s="1"/>
  <c r="H36"/>
  <c r="H35"/>
  <c r="H55" s="1"/>
  <c r="G35"/>
  <c r="G55" s="1"/>
  <c r="G32"/>
  <c r="F32"/>
  <c r="E32"/>
  <c r="D32"/>
  <c r="K31"/>
  <c r="H31"/>
  <c r="K30"/>
  <c r="H30"/>
  <c r="H32" s="1"/>
  <c r="H29"/>
  <c r="H28"/>
  <c r="H27"/>
  <c r="H51" l="1"/>
</calcChain>
</file>

<file path=xl/sharedStrings.xml><?xml version="1.0" encoding="utf-8"?>
<sst xmlns="http://schemas.openxmlformats.org/spreadsheetml/2006/main" count="76" uniqueCount="69">
  <si>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</si>
  <si>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</si>
  <si>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</si>
  <si>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6/2  по ул. Школьная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</si>
  <si>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</si>
  <si>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</si>
  <si>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</si>
  <si>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</si>
  <si>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</si>
  <si>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</si>
  <si>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</si>
  <si>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</si>
  <si>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</si>
  <si>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</si>
  <si>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</si>
  <si>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</si>
  <si>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</si>
  <si>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</si>
  <si>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</si>
  <si>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</si>
  <si>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</si>
  <si>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</si>
  <si>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</si>
  <si>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</si>
  <si>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</si>
  <si>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</si>
  <si>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</si>
  <si>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</si>
  <si>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>АО "Управляющая компания по обращению с отходами в ЛО"</t>
  </si>
  <si>
    <t>Аренда контейнера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</si>
  <si>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</si>
  <si>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</si>
  <si>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</si>
  <si>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</si>
  <si>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</si>
  <si>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</si>
  <si>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</si>
  <si>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</si>
  <si>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</si>
  <si>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</si>
  <si>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</si>
  <si>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</si>
  <si>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</si>
  <si>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18265,00 руб. </t>
  </si>
  <si>
    <t>ООО "Икс-Трим", АО "Эр-Телеком холдинг",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</si>
  <si>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</si>
  <si>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</si>
  <si>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</si>
  <si>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</si>
  <si>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</si>
  <si>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</si>
  <si>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6/2 по ул. Школьная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</si>
  <si>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</si>
  <si>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</si>
  <si>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</si>
  <si>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</si>
  <si>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</si>
  <si>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</si>
  <si>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</si>
  <si>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</si>
  <si>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</si>
  <si>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</si>
  <si>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456</t>
    </r>
    <r>
      <rPr>
        <b/>
        <sz val="11"/>
        <color indexed="8"/>
        <rFont val="Calibri"/>
        <family val="2"/>
        <charset val="204"/>
      </rPr>
      <t>.00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</si>
  <si>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</si>
  <si>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</si>
  <si>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- 1.11  т.р.</t>
  </si>
  <si>
    <t>Расходные материалы - 0.01  т.р.</t>
  </si>
  <si>
    <t>замена системы ХВС - 160,02 т.р.</t>
  </si>
  <si>
    <t>замена системы ГВС - 294.86 т.р.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</si>
</sst>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4" fontId="10" fillId="3" borderId="8" xfId="0" applyNumberFormat="1" applyFont="1" applyFill="1" applyBorder="1" applyAlignment="1">
      <alignment horizontal="right" vertical="top" wrapText="1"/>
    </xf>
    <xf numFmtId="4" fontId="11" fillId="3" borderId="8" xfId="0" applyNumberFormat="1" applyFont="1" applyFill="1" applyBorder="1" applyAlignment="1">
      <alignment vertical="top" wrapText="1"/>
    </xf>
    <xf numFmtId="4" fontId="11" fillId="3" borderId="3" xfId="0" applyNumberFormat="1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center" vertical="top" wrapText="1"/>
    </xf>
    <xf numFmtId="0" fontId="0" fillId="3" borderId="0" xfId="0" applyFill="1"/>
    <xf numFmtId="4" fontId="10" fillId="4" borderId="8" xfId="0" applyNumberFormat="1" applyFont="1" applyFill="1" applyBorder="1" applyAlignment="1">
      <alignment horizontal="right" vertical="top" wrapText="1"/>
    </xf>
    <xf numFmtId="4" fontId="10" fillId="4" borderId="8" xfId="0" applyNumberFormat="1" applyFont="1" applyFill="1" applyBorder="1" applyAlignment="1">
      <alignment vertical="top" wrapText="1"/>
    </xf>
    <xf numFmtId="4" fontId="11" fillId="4" borderId="3" xfId="0" applyNumberFormat="1" applyFont="1" applyFill="1" applyBorder="1" applyAlignment="1">
      <alignment vertical="top" wrapText="1"/>
    </xf>
    <xf numFmtId="0" fontId="14" fillId="4" borderId="8" xfId="0" applyFont="1" applyFill="1" applyBorder="1" applyAlignment="1">
      <alignment horizontal="center" vertical="top" wrapText="1"/>
    </xf>
    <xf numFmtId="0" fontId="0" fillId="4" borderId="0" xfId="0" applyFill="1"/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0" fontId="12" fillId="0" borderId="0" xfId="0" applyFont="1" applyFill="1"/>
    <xf numFmtId="4" fontId="10" fillId="0" borderId="0" xfId="0" applyNumberFormat="1" applyFont="1" applyFill="1"/>
    <xf numFmtId="4" fontId="14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0" borderId="0" xfId="1" applyFill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C30" zoomScaleNormal="100" workbookViewId="0">
      <selection activeCell="E58" sqref="E58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140625" style="58" customWidth="1"/>
    <col min="4" max="4" width="13" style="58" customWidth="1"/>
    <col min="5" max="5" width="11.85546875" style="58" customWidth="1"/>
    <col min="6" max="6" width="13.28515625" style="58" customWidth="1"/>
    <col min="7" max="7" width="11.85546875" style="58" customWidth="1"/>
    <col min="8" max="8" width="12.7109375" style="58" customWidth="1"/>
    <col min="9" max="9" width="24.85546875" style="58" customWidth="1"/>
    <col min="10" max="10" width="10.140625" style="2" hidden="1" customWidth="1"/>
    <col min="11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4.25">
      <c r="C21" s="9" t="s">
        <v>1</v>
      </c>
      <c r="D21" s="9"/>
      <c r="E21" s="9"/>
      <c r="F21" s="9"/>
      <c r="G21" s="9"/>
      <c r="H21" s="9"/>
      <c r="I21" s="9"/>
    </row>
    <row r="22" spans="3:11">
      <c r="C22" s="10" t="s">
        <v>2</v>
      </c>
      <c r="D22" s="10"/>
      <c r="E22" s="10"/>
      <c r="F22" s="10"/>
      <c r="G22" s="10"/>
      <c r="H22" s="10"/>
      <c r="I22" s="10"/>
    </row>
    <row r="23" spans="3:11">
      <c r="C23" s="10" t="s">
        <v>3</v>
      </c>
      <c r="D23" s="10"/>
      <c r="E23" s="10"/>
      <c r="F23" s="10"/>
      <c r="G23" s="10"/>
      <c r="H23" s="10"/>
      <c r="I23" s="10"/>
    </row>
    <row r="24" spans="3:11" ht="6" customHeight="1" thickBot="1">
      <c r="C24" s="11"/>
      <c r="D24" s="11"/>
      <c r="E24" s="11"/>
      <c r="F24" s="11"/>
      <c r="G24" s="11"/>
      <c r="H24" s="11"/>
      <c r="I24" s="11"/>
    </row>
    <row r="25" spans="3:11" ht="59.2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11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11" ht="13.5" customHeight="1" thickBot="1">
      <c r="C27" s="18" t="s">
        <v>12</v>
      </c>
      <c r="D27" s="19">
        <v>8.7311491370201111E-11</v>
      </c>
      <c r="E27" s="20"/>
      <c r="F27" s="20"/>
      <c r="G27" s="20"/>
      <c r="H27" s="21">
        <f>+D27+E27-F27</f>
        <v>8.7311491370201111E-11</v>
      </c>
      <c r="I27" s="22" t="s">
        <v>13</v>
      </c>
      <c r="K27" s="2">
        <v>40340.81</v>
      </c>
    </row>
    <row r="28" spans="3:11" ht="13.5" customHeight="1" thickBot="1">
      <c r="C28" s="18" t="s">
        <v>14</v>
      </c>
      <c r="D28" s="19">
        <v>0</v>
      </c>
      <c r="E28" s="23"/>
      <c r="F28" s="23"/>
      <c r="G28" s="20"/>
      <c r="H28" s="21">
        <f>+D28+E28-F28</f>
        <v>0</v>
      </c>
      <c r="I28" s="24"/>
      <c r="K28" s="2">
        <v>9041.31</v>
      </c>
    </row>
    <row r="29" spans="3:11" ht="13.5" customHeight="1" thickBot="1">
      <c r="C29" s="18" t="s">
        <v>15</v>
      </c>
      <c r="D29" s="19">
        <v>1.8189894035458565E-11</v>
      </c>
      <c r="E29" s="23"/>
      <c r="F29" s="23"/>
      <c r="G29" s="20"/>
      <c r="H29" s="21">
        <f>+D29+E29-F29</f>
        <v>1.8189894035458565E-11</v>
      </c>
      <c r="I29" s="24"/>
    </row>
    <row r="30" spans="3:11" ht="13.5" customHeight="1" thickBot="1">
      <c r="C30" s="18" t="s">
        <v>16</v>
      </c>
      <c r="D30" s="19">
        <v>2.9103830456733704E-11</v>
      </c>
      <c r="E30" s="23"/>
      <c r="F30" s="23"/>
      <c r="G30" s="20"/>
      <c r="H30" s="21">
        <f>+D30+E30-F30</f>
        <v>2.9103830456733704E-11</v>
      </c>
      <c r="I30" s="24"/>
      <c r="K30" s="2">
        <f>1788.69+1248.27</f>
        <v>3036.96</v>
      </c>
    </row>
    <row r="31" spans="3:11" ht="13.5" customHeight="1" thickBot="1">
      <c r="C31" s="18" t="s">
        <v>17</v>
      </c>
      <c r="D31" s="19"/>
      <c r="E31" s="23"/>
      <c r="F31" s="23"/>
      <c r="G31" s="20"/>
      <c r="H31" s="21">
        <f>+D31+E31-F31</f>
        <v>0</v>
      </c>
      <c r="I31" s="25"/>
      <c r="K31" s="2">
        <f>215.51+95.64</f>
        <v>311.14999999999998</v>
      </c>
    </row>
    <row r="32" spans="3:11" ht="13.5" customHeight="1" thickBot="1">
      <c r="C32" s="18" t="s">
        <v>18</v>
      </c>
      <c r="D32" s="26">
        <f>SUM(D27:D31)</f>
        <v>1.3460521586239338E-10</v>
      </c>
      <c r="E32" s="27">
        <f>SUM(E27:E31)</f>
        <v>0</v>
      </c>
      <c r="F32" s="27">
        <f>SUM(F27:F31)</f>
        <v>0</v>
      </c>
      <c r="G32" s="27">
        <f>SUM(G27:G31)</f>
        <v>0</v>
      </c>
      <c r="H32" s="27">
        <f>SUM(H27:H31)</f>
        <v>1.3460521586239338E-10</v>
      </c>
      <c r="I32" s="18"/>
    </row>
    <row r="33" spans="3:11" ht="13.5" customHeight="1" thickBot="1">
      <c r="C33" s="28" t="s">
        <v>19</v>
      </c>
      <c r="D33" s="28"/>
      <c r="E33" s="28"/>
      <c r="F33" s="28"/>
      <c r="G33" s="28"/>
      <c r="H33" s="28"/>
      <c r="I33" s="28"/>
    </row>
    <row r="34" spans="3:11" ht="50.25" customHeight="1" thickBot="1">
      <c r="C34" s="29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30" t="s">
        <v>20</v>
      </c>
    </row>
    <row r="35" spans="3:11" ht="34.5" customHeight="1" thickBot="1">
      <c r="C35" s="12" t="s">
        <v>21</v>
      </c>
      <c r="D35" s="31">
        <v>14519.549999999988</v>
      </c>
      <c r="E35" s="32">
        <v>188749.86</v>
      </c>
      <c r="F35" s="32">
        <v>181068.77</v>
      </c>
      <c r="G35" s="32">
        <f>+E35</f>
        <v>188749.86</v>
      </c>
      <c r="H35" s="32">
        <f t="shared" ref="H35:H45" si="0">+D35+E35-F35</f>
        <v>22200.639999999985</v>
      </c>
      <c r="I35" s="33" t="s">
        <v>22</v>
      </c>
    </row>
    <row r="36" spans="3:11" ht="14.25" customHeight="1" thickBot="1">
      <c r="C36" s="18" t="s">
        <v>23</v>
      </c>
      <c r="D36" s="19">
        <v>2089.5400000000009</v>
      </c>
      <c r="E36" s="20">
        <v>36178.080000000002</v>
      </c>
      <c r="F36" s="20">
        <v>34011.06</v>
      </c>
      <c r="G36" s="32">
        <v>456002.38</v>
      </c>
      <c r="H36" s="32">
        <f>+D36+E36-F36</f>
        <v>4256.5600000000049</v>
      </c>
      <c r="I36" s="34"/>
      <c r="J36" s="35"/>
    </row>
    <row r="37" spans="3:11" ht="13.5" customHeight="1" thickBot="1">
      <c r="C37" s="29" t="s">
        <v>24</v>
      </c>
      <c r="D37" s="36">
        <v>0</v>
      </c>
      <c r="E37" s="20"/>
      <c r="F37" s="20"/>
      <c r="G37" s="32"/>
      <c r="H37" s="32">
        <f t="shared" si="0"/>
        <v>0</v>
      </c>
      <c r="I37" s="37"/>
    </row>
    <row r="38" spans="3:11" ht="12.75" customHeight="1" thickBot="1">
      <c r="C38" s="18" t="s">
        <v>25</v>
      </c>
      <c r="D38" s="36">
        <v>18548.340000000026</v>
      </c>
      <c r="E38" s="20">
        <v>167568.56</v>
      </c>
      <c r="F38" s="20">
        <v>167661.78</v>
      </c>
      <c r="G38" s="32">
        <f>+E38</f>
        <v>167568.56</v>
      </c>
      <c r="H38" s="32">
        <f t="shared" si="0"/>
        <v>18455.120000000024</v>
      </c>
      <c r="I38" s="38" t="s">
        <v>26</v>
      </c>
      <c r="J38" s="2">
        <f>6080.69+941.4</f>
        <v>7022.0899999999992</v>
      </c>
      <c r="K38" s="2">
        <f>11792.05+1436.63-113.4</f>
        <v>13115.28</v>
      </c>
    </row>
    <row r="39" spans="3:11" ht="33.75" customHeight="1" thickBot="1">
      <c r="C39" s="18" t="s">
        <v>27</v>
      </c>
      <c r="D39" s="19">
        <v>-4.6566084321852941E-12</v>
      </c>
      <c r="E39" s="20"/>
      <c r="F39" s="20"/>
      <c r="G39" s="32"/>
      <c r="H39" s="32">
        <f t="shared" si="0"/>
        <v>-4.6566084321852941E-12</v>
      </c>
      <c r="I39" s="39" t="s">
        <v>28</v>
      </c>
    </row>
    <row r="40" spans="3:11" s="45" customFormat="1" ht="13.5" hidden="1" customHeight="1" thickBot="1">
      <c r="C40" s="40" t="s">
        <v>29</v>
      </c>
      <c r="D40" s="41">
        <v>0</v>
      </c>
      <c r="E40" s="42"/>
      <c r="F40" s="42"/>
      <c r="G40" s="32"/>
      <c r="H40" s="43">
        <f t="shared" si="0"/>
        <v>0</v>
      </c>
      <c r="I40" s="44" t="s">
        <v>30</v>
      </c>
    </row>
    <row r="41" spans="3:11" ht="34.5" customHeight="1" thickBot="1">
      <c r="C41" s="18" t="s">
        <v>31</v>
      </c>
      <c r="D41" s="19">
        <v>181.73000000000047</v>
      </c>
      <c r="E41" s="23">
        <v>2495.04</v>
      </c>
      <c r="F41" s="23">
        <v>2384.14</v>
      </c>
      <c r="G41" s="32">
        <v>2484</v>
      </c>
      <c r="H41" s="32">
        <f t="shared" si="0"/>
        <v>292.63000000000056</v>
      </c>
      <c r="I41" s="39" t="s">
        <v>32</v>
      </c>
    </row>
    <row r="42" spans="3:11" ht="13.5" customHeight="1" thickBot="1">
      <c r="C42" s="29" t="s">
        <v>33</v>
      </c>
      <c r="D42" s="19">
        <v>423.89999999999964</v>
      </c>
      <c r="E42" s="23">
        <v>3443.19</v>
      </c>
      <c r="F42" s="23">
        <v>3860.92</v>
      </c>
      <c r="G42" s="32"/>
      <c r="H42" s="32">
        <f t="shared" si="0"/>
        <v>6.169999999999618</v>
      </c>
      <c r="I42" s="38"/>
    </row>
    <row r="43" spans="3:11" s="50" customFormat="1" ht="13.5" thickBot="1">
      <c r="C43" s="29" t="s">
        <v>34</v>
      </c>
      <c r="D43" s="46">
        <v>-5.4001247917767614E-13</v>
      </c>
      <c r="E43" s="47"/>
      <c r="F43" s="47"/>
      <c r="G43" s="32"/>
      <c r="H43" s="48">
        <f t="shared" si="0"/>
        <v>-5.4001247917767614E-13</v>
      </c>
      <c r="I43" s="49"/>
    </row>
    <row r="44" spans="3:11" s="50" customFormat="1" ht="13.5" thickBot="1">
      <c r="C44" s="29" t="s">
        <v>35</v>
      </c>
      <c r="D44" s="46">
        <v>-2747.3200000000006</v>
      </c>
      <c r="E44" s="47">
        <f>6005.86+1377.44</f>
        <v>7383.2999999999993</v>
      </c>
      <c r="F44" s="47">
        <f>4183.51+1173.1</f>
        <v>5356.6100000000006</v>
      </c>
      <c r="G44" s="32">
        <f>+E44</f>
        <v>7383.2999999999993</v>
      </c>
      <c r="H44" s="48">
        <f t="shared" si="0"/>
        <v>-720.63000000000193</v>
      </c>
      <c r="I44" s="49"/>
    </row>
    <row r="45" spans="3:11" s="50" customFormat="1" ht="13.5" thickBot="1">
      <c r="C45" s="29" t="s">
        <v>36</v>
      </c>
      <c r="D45" s="46">
        <v>770.54999999999927</v>
      </c>
      <c r="E45" s="47">
        <f>1787.73+3616.62+1812.58</f>
        <v>7216.93</v>
      </c>
      <c r="F45" s="47">
        <f>3633.66+1514.77+1392.23</f>
        <v>6540.66</v>
      </c>
      <c r="G45" s="32">
        <f>+E45</f>
        <v>7216.93</v>
      </c>
      <c r="H45" s="48">
        <f t="shared" si="0"/>
        <v>1446.8199999999997</v>
      </c>
      <c r="I45" s="49"/>
    </row>
    <row r="46" spans="3:11" ht="13.5" customHeight="1" thickBot="1">
      <c r="C46" s="18" t="s">
        <v>37</v>
      </c>
      <c r="D46" s="19">
        <v>494.35999999999513</v>
      </c>
      <c r="E46" s="23">
        <v>10292.1</v>
      </c>
      <c r="F46" s="23">
        <v>9576</v>
      </c>
      <c r="G46" s="32">
        <v>6202.96</v>
      </c>
      <c r="H46" s="32">
        <f>+D46+E46-F46</f>
        <v>1210.4599999999955</v>
      </c>
      <c r="I46" s="39" t="s">
        <v>38</v>
      </c>
    </row>
    <row r="47" spans="3:11" ht="13.5" hidden="1" customHeight="1" thickBot="1">
      <c r="C47" s="18" t="s">
        <v>39</v>
      </c>
      <c r="D47" s="19">
        <v>0</v>
      </c>
      <c r="E47" s="23"/>
      <c r="F47" s="23"/>
      <c r="G47" s="32">
        <f>+E47</f>
        <v>0</v>
      </c>
      <c r="H47" s="20">
        <f>+D47+E47-F47</f>
        <v>0</v>
      </c>
      <c r="I47" s="38" t="s">
        <v>40</v>
      </c>
    </row>
    <row r="48" spans="3:11" s="51" customFormat="1" ht="14.25" customHeight="1" thickBot="1">
      <c r="C48" s="18" t="s">
        <v>18</v>
      </c>
      <c r="D48" s="26">
        <f>SUM(D35:D47)</f>
        <v>34280.65</v>
      </c>
      <c r="E48" s="27">
        <f>SUM(E35:E47)</f>
        <v>423327.05999999994</v>
      </c>
      <c r="F48" s="27">
        <f>SUM(F35:F47)</f>
        <v>410459.93999999994</v>
      </c>
      <c r="G48" s="27">
        <f>SUM(G35:G47)</f>
        <v>835607.99000000011</v>
      </c>
      <c r="H48" s="27">
        <f>SUM(H35:H47)</f>
        <v>47147.76999999999</v>
      </c>
      <c r="I48" s="37"/>
    </row>
    <row r="49" spans="3:9" ht="13.5" customHeight="1" thickBot="1">
      <c r="C49" s="52" t="s">
        <v>41</v>
      </c>
      <c r="D49" s="52"/>
      <c r="E49" s="52"/>
      <c r="F49" s="52"/>
      <c r="G49" s="52"/>
      <c r="H49" s="52"/>
      <c r="I49" s="52"/>
    </row>
    <row r="50" spans="3:9" ht="39.75" customHeight="1" thickBot="1">
      <c r="C50" s="53" t="s">
        <v>42</v>
      </c>
      <c r="D50" s="54" t="s">
        <v>43</v>
      </c>
      <c r="E50" s="54"/>
      <c r="F50" s="54"/>
      <c r="G50" s="54"/>
      <c r="H50" s="54"/>
      <c r="I50" s="55" t="s">
        <v>44</v>
      </c>
    </row>
    <row r="51" spans="3:9" ht="16.5" customHeight="1">
      <c r="C51" s="56" t="s">
        <v>45</v>
      </c>
      <c r="D51" s="56"/>
      <c r="E51" s="56"/>
      <c r="F51" s="56"/>
      <c r="G51" s="56"/>
      <c r="H51" s="57">
        <f>+H32+H48</f>
        <v>47147.77000000012</v>
      </c>
    </row>
    <row r="52" spans="3:9" ht="15">
      <c r="C52" s="59" t="s">
        <v>46</v>
      </c>
      <c r="D52" s="59"/>
    </row>
    <row r="53" spans="3:9" hidden="1">
      <c r="C53" s="60" t="s">
        <v>47</v>
      </c>
    </row>
    <row r="54" spans="3:9">
      <c r="E54" s="61"/>
      <c r="F54" s="61"/>
    </row>
    <row r="55" spans="3:9" hidden="1">
      <c r="D55" s="62">
        <f>+D35+D36+D37+D41</f>
        <v>16790.819999999989</v>
      </c>
      <c r="E55" s="62">
        <f>+E35+E36+E37+E41</f>
        <v>227422.98</v>
      </c>
      <c r="F55" s="62">
        <f>+F35+F36+F37+F41</f>
        <v>217463.97</v>
      </c>
      <c r="G55" s="62">
        <f>+G35+G36+G37+G41</f>
        <v>647236.24</v>
      </c>
      <c r="H55" s="62">
        <f>+H35+H36+H37+H41</f>
        <v>26749.829999999991</v>
      </c>
    </row>
    <row r="56" spans="3:9" hidden="1">
      <c r="H56" s="58">
        <f>3376.43+739.23+179.81-152.94+2597.26+13555.67+17557.69+918.91</f>
        <v>38772.06</v>
      </c>
    </row>
    <row r="57" spans="3:9" hidden="1">
      <c r="H57" s="61">
        <f>+H48-H56</f>
        <v>8375.7099999999919</v>
      </c>
    </row>
    <row r="58" spans="3:9">
      <c r="C58" s="58" t="s">
        <v>48</v>
      </c>
      <c r="E58" s="61">
        <f>+E48+E32+18265</f>
        <v>441592.05999999994</v>
      </c>
      <c r="F58" s="61"/>
      <c r="G58" s="61">
        <f>+G48+G32</f>
        <v>835607.99000000011</v>
      </c>
    </row>
  </sheetData>
  <mergeCells count="10">
    <mergeCell ref="C33:I33"/>
    <mergeCell ref="I35:I36"/>
    <mergeCell ref="C49:I49"/>
    <mergeCell ref="D50:H50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topLeftCell="A6" zoomScaleNormal="100" zoomScaleSheetLayoutView="120" workbookViewId="0">
      <selection activeCell="E39" sqref="E39"/>
    </sheetView>
  </sheetViews>
  <sheetFormatPr defaultRowHeight="15"/>
  <cols>
    <col min="1" max="1" width="4.5703125" style="64" customWidth="1"/>
    <col min="2" max="2" width="12.42578125" style="64" customWidth="1"/>
    <col min="3" max="3" width="13.42578125" style="64" hidden="1" customWidth="1"/>
    <col min="4" max="4" width="12.140625" style="64" customWidth="1"/>
    <col min="5" max="5" width="13.5703125" style="64" customWidth="1"/>
    <col min="6" max="6" width="13.42578125" style="64" customWidth="1"/>
    <col min="7" max="7" width="14.42578125" style="64" customWidth="1"/>
    <col min="8" max="8" width="15.140625" style="64" customWidth="1"/>
    <col min="9" max="9" width="13.5703125" style="64" customWidth="1"/>
    <col min="10" max="16384" width="9.140625" style="64"/>
  </cols>
  <sheetData>
    <row r="13" spans="1:9">
      <c r="A13" s="63" t="s">
        <v>49</v>
      </c>
      <c r="B13" s="63"/>
      <c r="C13" s="63"/>
      <c r="D13" s="63"/>
      <c r="E13" s="63"/>
      <c r="F13" s="63"/>
      <c r="G13" s="63"/>
      <c r="H13" s="63"/>
      <c r="I13" s="63"/>
    </row>
    <row r="14" spans="1:9">
      <c r="A14" s="63" t="s">
        <v>50</v>
      </c>
      <c r="B14" s="63"/>
      <c r="C14" s="63"/>
      <c r="D14" s="63"/>
      <c r="E14" s="63"/>
      <c r="F14" s="63"/>
      <c r="G14" s="63"/>
      <c r="H14" s="63"/>
      <c r="I14" s="63"/>
    </row>
    <row r="15" spans="1:9">
      <c r="A15" s="63" t="s">
        <v>51</v>
      </c>
      <c r="B15" s="63"/>
      <c r="C15" s="63"/>
      <c r="D15" s="63"/>
      <c r="E15" s="63"/>
      <c r="F15" s="63"/>
      <c r="G15" s="63"/>
      <c r="H15" s="63"/>
      <c r="I15" s="63"/>
    </row>
    <row r="16" spans="1:9" ht="60">
      <c r="A16" s="65" t="s">
        <v>52</v>
      </c>
      <c r="B16" s="65" t="s">
        <v>53</v>
      </c>
      <c r="C16" s="65" t="s">
        <v>54</v>
      </c>
      <c r="D16" s="65" t="s">
        <v>55</v>
      </c>
      <c r="E16" s="65" t="s">
        <v>56</v>
      </c>
      <c r="F16" s="66" t="s">
        <v>57</v>
      </c>
      <c r="G16" s="66" t="s">
        <v>58</v>
      </c>
      <c r="H16" s="65" t="s">
        <v>59</v>
      </c>
      <c r="I16" s="65" t="s">
        <v>60</v>
      </c>
    </row>
    <row r="17" spans="1:9">
      <c r="A17" s="67" t="s">
        <v>61</v>
      </c>
      <c r="B17" s="68">
        <v>248.31256000000002</v>
      </c>
      <c r="C17" s="68">
        <v>0</v>
      </c>
      <c r="D17" s="68">
        <v>36.178080000000001</v>
      </c>
      <c r="E17" s="68">
        <v>34.011060000000001</v>
      </c>
      <c r="F17" s="68">
        <v>18.265000000000001</v>
      </c>
      <c r="G17" s="68">
        <v>456.00238000000002</v>
      </c>
      <c r="H17" s="68">
        <v>4.2565600000000003</v>
      </c>
      <c r="I17" s="68">
        <f>B17+D17+F17-G17</f>
        <v>-153.24673999999999</v>
      </c>
    </row>
    <row r="18" spans="1:9" s="69" customFormat="1"/>
    <row r="19" spans="1:9" s="69" customFormat="1">
      <c r="A19" s="69" t="s">
        <v>62</v>
      </c>
    </row>
    <row r="20" spans="1:9">
      <c r="A20" s="64" t="s">
        <v>63</v>
      </c>
    </row>
    <row r="21" spans="1:9">
      <c r="A21" s="64" t="s">
        <v>64</v>
      </c>
    </row>
    <row r="22" spans="1:9">
      <c r="A22" s="64" t="s">
        <v>65</v>
      </c>
    </row>
    <row r="23" spans="1:9">
      <c r="A23" s="64" t="s">
        <v>66</v>
      </c>
      <c r="I23" s="70"/>
    </row>
    <row r="24" spans="1:9">
      <c r="A24" s="64" t="s">
        <v>67</v>
      </c>
      <c r="I24" s="70"/>
    </row>
    <row r="25" spans="1:9">
      <c r="A25" s="64" t="s">
        <v>68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Школьная6 2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2024-03-12T07:41:45Z</dcterms:created>
  <dcterms:modified xsi:type="dcterms:W3CDTF">2024-03-12T07:42:23Z</dcterms:modified>
</cp:coreProperties>
</file>