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альная8 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3" i="1"/>
  <c r="F52"/>
  <c r="E52"/>
  <c r="D52"/>
  <c r="D45"/>
  <c r="H44"/>
  <c r="F43"/>
  <c r="E43"/>
  <c r="H43" s="1"/>
  <c r="F42"/>
  <c r="E42"/>
  <c r="G42" s="1"/>
  <c r="K41"/>
  <c r="J41"/>
  <c r="F41"/>
  <c r="F45" s="1"/>
  <c r="E41"/>
  <c r="E45" s="1"/>
  <c r="E54" s="1"/>
  <c r="H40"/>
  <c r="H39"/>
  <c r="K38"/>
  <c r="J38"/>
  <c r="H38"/>
  <c r="H37"/>
  <c r="H36"/>
  <c r="H35"/>
  <c r="J34"/>
  <c r="H34"/>
  <c r="H52" s="1"/>
  <c r="G34"/>
  <c r="G31"/>
  <c r="D31"/>
  <c r="K30"/>
  <c r="H30"/>
  <c r="K29"/>
  <c r="H29"/>
  <c r="E29"/>
  <c r="K28"/>
  <c r="H28"/>
  <c r="K27"/>
  <c r="F27"/>
  <c r="F31" s="1"/>
  <c r="E27"/>
  <c r="E31" s="1"/>
  <c r="K26"/>
  <c r="H26"/>
  <c r="G45" l="1"/>
  <c r="G54" s="1"/>
  <c r="H27"/>
  <c r="H31" s="1"/>
  <c r="H41"/>
  <c r="H45" s="1"/>
  <c r="G52"/>
  <c r="H42"/>
  <c r="K34"/>
  <c r="H48" l="1"/>
</calcChain>
</file>

<file path=xl/sharedStrings.xml><?xml version="1.0" encoding="utf-8"?>
<sst xmlns="http://schemas.openxmlformats.org/spreadsheetml/2006/main" count="80" uniqueCount="73">
  <si>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</si>
  <si>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</si>
  <si>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</si>
  <si>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8/2  по ул. Центральная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</si>
  <si>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</si>
  <si>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</si>
  <si>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</si>
  <si>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</si>
  <si>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</si>
  <si>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</si>
  <si>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</si>
  <si>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</si>
  <si>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</si>
  <si>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</si>
  <si>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</si>
  <si>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</si>
  <si>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</si>
  <si>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</si>
  <si>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</si>
  <si>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</si>
  <si>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</si>
  <si>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</si>
  <si>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Н/2011-90 от 01.01.2011г.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</si>
  <si>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</si>
  <si>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</si>
  <si>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</si>
  <si>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</si>
  <si>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</si>
  <si>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</si>
  <si>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</si>
  <si>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</si>
  <si>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</si>
  <si>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</si>
  <si>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</si>
  <si>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</si>
  <si>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</si>
  <si>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</si>
  <si>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</si>
  <si>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</si>
  <si>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</si>
  <si>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</si>
  <si>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</si>
  <si>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</si>
  <si>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</si>
  <si>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</si>
  <si>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</si>
  <si>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</si>
  <si>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</si>
  <si>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8/2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</si>
  <si>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</si>
  <si>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</si>
  <si>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</si>
  <si>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</si>
  <si>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</si>
  <si>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</si>
  <si>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</si>
  <si>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</si>
  <si>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</si>
  <si>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</si>
  <si>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1366</t>
    </r>
    <r>
      <rPr>
        <b/>
        <sz val="11"/>
        <color indexed="8"/>
        <rFont val="Calibri"/>
        <family val="2"/>
        <charset val="204"/>
      </rPr>
      <t xml:space="preserve">.55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</si>
  <si>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</si>
  <si>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- 9.41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</si>
  <si>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</si>
  <si>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- 59.86 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</si>
  <si>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</si>
  <si>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- 33.86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</si>
  <si>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</si>
  <si>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</si>
  <si>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- 4.97  т.р.</t>
  </si>
  <si>
    <t>Расходные материалы - 1.08 т.р.</t>
  </si>
  <si>
    <t>замена системы ГВС - 545.05 т.р.</t>
  </si>
  <si>
    <t>ремонт кровли лифтового помещения п.3 - 82.52 т.р.</t>
  </si>
  <si>
    <t>косметический ремонт подъезда п.1,п.3 - 629.80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</si>
</sst>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15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0" fillId="0" borderId="0" xfId="1" applyFont="1" applyFill="1"/>
    <xf numFmtId="0" fontId="1" fillId="3" borderId="0" xfId="1" applyFill="1" applyBorder="1"/>
    <xf numFmtId="0" fontId="1" fillId="0" borderId="0" xfId="1" applyFont="1" applyFill="1"/>
    <xf numFmtId="0" fontId="1" fillId="0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C23" workbookViewId="0">
      <selection activeCell="G37" sqref="G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48" customWidth="1"/>
    <col min="4" max="4" width="13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3.28515625" style="48" customWidth="1"/>
    <col min="9" max="9" width="25.7109375" style="48" customWidth="1"/>
    <col min="10" max="10" width="12.28515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4.25">
      <c r="C20" s="9" t="s">
        <v>1</v>
      </c>
      <c r="D20" s="9"/>
      <c r="E20" s="9"/>
      <c r="F20" s="9"/>
      <c r="G20" s="9"/>
      <c r="H20" s="9"/>
      <c r="I20" s="9"/>
    </row>
    <row r="21" spans="3:11">
      <c r="C21" s="10" t="s">
        <v>2</v>
      </c>
      <c r="D21" s="10"/>
      <c r="E21" s="10"/>
      <c r="F21" s="10"/>
      <c r="G21" s="10"/>
      <c r="H21" s="10"/>
      <c r="I21" s="10"/>
    </row>
    <row r="22" spans="3:11">
      <c r="C22" s="10" t="s">
        <v>3</v>
      </c>
      <c r="D22" s="10"/>
      <c r="E22" s="10"/>
      <c r="F22" s="10"/>
      <c r="G22" s="10"/>
      <c r="H22" s="10"/>
      <c r="I22" s="10"/>
    </row>
    <row r="23" spans="3:11" ht="6" customHeight="1" thickBot="1">
      <c r="C23" s="11"/>
      <c r="D23" s="11"/>
      <c r="E23" s="11"/>
      <c r="F23" s="11"/>
      <c r="G23" s="11"/>
      <c r="H23" s="11"/>
      <c r="I23" s="11"/>
    </row>
    <row r="24" spans="3:11" ht="53.25" customHeight="1" thickBot="1">
      <c r="C24" s="12" t="s">
        <v>4</v>
      </c>
      <c r="D24" s="13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3" t="s">
        <v>10</v>
      </c>
    </row>
    <row r="25" spans="3:11" ht="13.5" customHeight="1" thickBot="1">
      <c r="C25" s="15" t="s">
        <v>11</v>
      </c>
      <c r="D25" s="16"/>
      <c r="E25" s="16"/>
      <c r="F25" s="16"/>
      <c r="G25" s="16"/>
      <c r="H25" s="16"/>
      <c r="I25" s="17"/>
    </row>
    <row r="26" spans="3:11" ht="13.5" customHeight="1" thickBot="1">
      <c r="C26" s="18" t="s">
        <v>12</v>
      </c>
      <c r="D26" s="19">
        <v>19596.479999999796</v>
      </c>
      <c r="E26" s="20">
        <v>-19597.419999999998</v>
      </c>
      <c r="F26" s="20">
        <v>-0.94</v>
      </c>
      <c r="G26" s="20"/>
      <c r="H26" s="20">
        <f>+D26+E26-F26</f>
        <v>-2.0241719411728809E-10</v>
      </c>
      <c r="I26" s="21" t="s">
        <v>13</v>
      </c>
      <c r="K26" s="22">
        <f>158891.85+7593.3</f>
        <v>166485.15</v>
      </c>
    </row>
    <row r="27" spans="3:11" ht="13.5" customHeight="1" thickBot="1">
      <c r="C27" s="18" t="s">
        <v>14</v>
      </c>
      <c r="D27" s="19">
        <v>35346.849999999933</v>
      </c>
      <c r="E27" s="23">
        <f>-30430.01-1447.37+-3471.19</f>
        <v>-35348.57</v>
      </c>
      <c r="F27" s="23">
        <f>-0.18-0.07-1.47</f>
        <v>-1.72</v>
      </c>
      <c r="G27" s="20"/>
      <c r="H27" s="20">
        <f>+D27+E27-F27</f>
        <v>-6.6647798391272772E-11</v>
      </c>
      <c r="I27" s="24"/>
      <c r="K27" s="22">
        <f>9357.67+106975.62-3839.46</f>
        <v>112493.82999999999</v>
      </c>
    </row>
    <row r="28" spans="3:11" ht="13.5" customHeight="1" thickBot="1">
      <c r="C28" s="18" t="s">
        <v>15</v>
      </c>
      <c r="D28" s="19">
        <v>15642.649999999981</v>
      </c>
      <c r="E28" s="23">
        <v>-15669.15</v>
      </c>
      <c r="F28" s="23">
        <v>-0.75</v>
      </c>
      <c r="G28" s="20"/>
      <c r="H28" s="20">
        <f>+D28+E28-F28</f>
        <v>-25.75000000001819</v>
      </c>
      <c r="I28" s="24"/>
      <c r="K28" s="2">
        <f>44214.62-10341.06+695.67</f>
        <v>34569.230000000003</v>
      </c>
    </row>
    <row r="29" spans="3:11" ht="13.5" customHeight="1" thickBot="1">
      <c r="C29" s="18" t="s">
        <v>16</v>
      </c>
      <c r="D29" s="19">
        <v>12137.510000000013</v>
      </c>
      <c r="E29" s="23">
        <f>-70.44-12086.91</f>
        <v>-12157.35</v>
      </c>
      <c r="F29" s="23">
        <v>-0.55000000000000004</v>
      </c>
      <c r="G29" s="20"/>
      <c r="H29" s="20">
        <f>+D29+E29-F29</f>
        <v>-19.289999999987412</v>
      </c>
      <c r="I29" s="24"/>
      <c r="K29" s="2">
        <f>14950.28-530.09+1077.1+15671.61-3606.91+246.18</f>
        <v>27808.170000000002</v>
      </c>
    </row>
    <row r="30" spans="3:11" ht="13.5" hidden="1" customHeight="1" thickBot="1">
      <c r="C30" s="18" t="s">
        <v>17</v>
      </c>
      <c r="D30" s="19"/>
      <c r="E30" s="23"/>
      <c r="F30" s="23"/>
      <c r="G30" s="20"/>
      <c r="H30" s="20">
        <f>+D30+E30-F30</f>
        <v>0</v>
      </c>
      <c r="I30" s="25"/>
      <c r="K30" s="2">
        <f>215.1-5.39+148.73-77.3+37.26-242.89</f>
        <v>75.509999999999991</v>
      </c>
    </row>
    <row r="31" spans="3:11" ht="13.5" customHeight="1" thickBot="1">
      <c r="C31" s="18" t="s">
        <v>18</v>
      </c>
      <c r="D31" s="26">
        <f>SUM(D26:D30)</f>
        <v>82723.489999999714</v>
      </c>
      <c r="E31" s="27">
        <f>SUM(E26:E30)</f>
        <v>-82772.490000000005</v>
      </c>
      <c r="F31" s="27">
        <f>SUM(F26:F30)</f>
        <v>-3.96</v>
      </c>
      <c r="G31" s="27">
        <f>SUM(G26:G30)</f>
        <v>0</v>
      </c>
      <c r="H31" s="27">
        <f>SUM(H26:H30)</f>
        <v>-45.040000000274667</v>
      </c>
      <c r="I31" s="28"/>
    </row>
    <row r="32" spans="3:11" ht="13.5" customHeight="1" thickBot="1">
      <c r="C32" s="29" t="s">
        <v>19</v>
      </c>
      <c r="D32" s="29"/>
      <c r="E32" s="29"/>
      <c r="F32" s="29"/>
      <c r="G32" s="29"/>
      <c r="H32" s="29"/>
      <c r="I32" s="29"/>
    </row>
    <row r="33" spans="3:11" ht="47.25" customHeight="1" thickBot="1">
      <c r="C33" s="30" t="s">
        <v>4</v>
      </c>
      <c r="D33" s="13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31" t="s">
        <v>20</v>
      </c>
    </row>
    <row r="34" spans="3:11" ht="28.5" customHeight="1" thickBot="1">
      <c r="C34" s="12" t="s">
        <v>21</v>
      </c>
      <c r="D34" s="32">
        <v>204642.71999999974</v>
      </c>
      <c r="E34" s="33">
        <v>1481637.86</v>
      </c>
      <c r="F34" s="33">
        <v>1452077.41</v>
      </c>
      <c r="G34" s="33">
        <f>+E34</f>
        <v>1481637.86</v>
      </c>
      <c r="H34" s="33">
        <f>+D34+E34-F34</f>
        <v>234203.16999999993</v>
      </c>
      <c r="I34" s="34" t="s">
        <v>22</v>
      </c>
      <c r="J34" s="35">
        <f>100781.21-2647.3+14.58-196.8+41.95-190.81+9.67-197.88+63.45-186.1-D34</f>
        <v>-107150.74999999975</v>
      </c>
      <c r="K34" s="35">
        <f>95703.92+281.8+959.04+355.63+1909.88+2.51-0.21+16.46-1.41-H34</f>
        <v>-134975.54999999993</v>
      </c>
    </row>
    <row r="35" spans="3:11" ht="14.25" customHeight="1" thickBot="1">
      <c r="C35" s="18" t="s">
        <v>23</v>
      </c>
      <c r="D35" s="19">
        <v>42877.200000000012</v>
      </c>
      <c r="E35" s="20">
        <v>312668.69</v>
      </c>
      <c r="F35" s="20">
        <v>305682.65000000002</v>
      </c>
      <c r="G35" s="33">
        <v>1366553.97</v>
      </c>
      <c r="H35" s="33">
        <f t="shared" ref="H35:H44" si="0">+D35+E35-F35</f>
        <v>49863.239999999991</v>
      </c>
      <c r="I35" s="36"/>
      <c r="J35" s="35"/>
    </row>
    <row r="36" spans="3:11" ht="13.5" hidden="1" customHeight="1" thickBot="1">
      <c r="C36" s="30" t="s">
        <v>24</v>
      </c>
      <c r="D36" s="37">
        <v>0</v>
      </c>
      <c r="E36" s="20"/>
      <c r="F36" s="20"/>
      <c r="G36" s="33"/>
      <c r="H36" s="33">
        <f t="shared" si="0"/>
        <v>0</v>
      </c>
      <c r="I36" s="38"/>
    </row>
    <row r="37" spans="3:11" ht="12.75" customHeight="1" thickBot="1">
      <c r="C37" s="18" t="s">
        <v>25</v>
      </c>
      <c r="D37" s="19">
        <v>23637.160000000003</v>
      </c>
      <c r="E37" s="20">
        <v>162491.97</v>
      </c>
      <c r="F37" s="20">
        <v>159211.51999999999</v>
      </c>
      <c r="G37" s="33">
        <v>121516.42</v>
      </c>
      <c r="H37" s="33">
        <f t="shared" si="0"/>
        <v>26917.610000000015</v>
      </c>
      <c r="I37" s="38" t="s">
        <v>26</v>
      </c>
    </row>
    <row r="38" spans="3:11" ht="33" customHeight="1" thickBot="1">
      <c r="C38" s="18" t="s">
        <v>27</v>
      </c>
      <c r="D38" s="19">
        <v>5845.4199999999964</v>
      </c>
      <c r="E38" s="20">
        <v>-5838.17</v>
      </c>
      <c r="F38" s="20">
        <v>7.63</v>
      </c>
      <c r="G38" s="33"/>
      <c r="H38" s="33">
        <f t="shared" si="0"/>
        <v>-0.38000000000363787</v>
      </c>
      <c r="I38" s="39" t="s">
        <v>28</v>
      </c>
      <c r="J38" s="2">
        <f>18562.56-605.14+2842.74</f>
        <v>20800.160000000003</v>
      </c>
      <c r="K38" s="2">
        <f>183.29+3961.09+16645.55</f>
        <v>20789.93</v>
      </c>
    </row>
    <row r="39" spans="3:11" ht="30" customHeight="1" thickBot="1">
      <c r="C39" s="18" t="s">
        <v>29</v>
      </c>
      <c r="D39" s="19">
        <v>2134.880000000001</v>
      </c>
      <c r="E39" s="23">
        <v>15752.48</v>
      </c>
      <c r="F39" s="23">
        <v>15357.87</v>
      </c>
      <c r="G39" s="33">
        <v>8901</v>
      </c>
      <c r="H39" s="33">
        <f t="shared" si="0"/>
        <v>2529.4899999999998</v>
      </c>
      <c r="I39" s="39" t="s">
        <v>30</v>
      </c>
    </row>
    <row r="40" spans="3:11" ht="13.5" customHeight="1" thickBot="1">
      <c r="C40" s="30" t="s">
        <v>31</v>
      </c>
      <c r="D40" s="19">
        <v>4474.2500000000009</v>
      </c>
      <c r="E40" s="23">
        <v>-4472.68</v>
      </c>
      <c r="F40" s="23">
        <v>1.57</v>
      </c>
      <c r="G40" s="33"/>
      <c r="H40" s="33">
        <f t="shared" si="0"/>
        <v>6.1839422471621219E-13</v>
      </c>
      <c r="I40" s="38"/>
    </row>
    <row r="41" spans="3:11" ht="13.5" customHeight="1" thickBot="1">
      <c r="C41" s="30" t="s">
        <v>32</v>
      </c>
      <c r="D41" s="19">
        <v>22414.850000000013</v>
      </c>
      <c r="E41" s="23">
        <f>-13998.59-8417.31</f>
        <v>-22415.9</v>
      </c>
      <c r="F41" s="23">
        <f>-0.39-0.66</f>
        <v>-1.05</v>
      </c>
      <c r="G41" s="33"/>
      <c r="H41" s="33">
        <f t="shared" si="0"/>
        <v>1.1641576591614466E-11</v>
      </c>
      <c r="I41" s="38"/>
      <c r="J41" s="2">
        <f>1345.74+3088.25</f>
        <v>4433.99</v>
      </c>
      <c r="K41" s="2">
        <f>24203.95+12160.28</f>
        <v>36364.230000000003</v>
      </c>
    </row>
    <row r="42" spans="3:11" ht="13.5" customHeight="1" thickBot="1">
      <c r="C42" s="30" t="s">
        <v>33</v>
      </c>
      <c r="D42" s="19">
        <v>2007.8000000000138</v>
      </c>
      <c r="E42" s="23">
        <f>106796.66+22960.06-3.36-0.51</f>
        <v>129752.85</v>
      </c>
      <c r="F42" s="23">
        <f>92971.84+21126.38</f>
        <v>114098.22</v>
      </c>
      <c r="G42" s="33">
        <f>+E42</f>
        <v>129752.85</v>
      </c>
      <c r="H42" s="33">
        <f t="shared" si="0"/>
        <v>17662.430000000022</v>
      </c>
      <c r="I42" s="38" t="s">
        <v>34</v>
      </c>
    </row>
    <row r="43" spans="3:11" ht="13.5" customHeight="1" thickBot="1">
      <c r="C43" s="30" t="s">
        <v>35</v>
      </c>
      <c r="D43" s="19">
        <v>-6079.74</v>
      </c>
      <c r="E43" s="23">
        <f>-151.64-7.46-247.54-271.66</f>
        <v>-678.3</v>
      </c>
      <c r="F43" s="23">
        <f>10.42+2.69+1.03</f>
        <v>14.139999999999999</v>
      </c>
      <c r="G43" s="33"/>
      <c r="H43" s="33">
        <f t="shared" si="0"/>
        <v>-6772.18</v>
      </c>
      <c r="I43" s="38"/>
    </row>
    <row r="44" spans="3:11" ht="13.5" customHeight="1" thickBot="1">
      <c r="C44" s="18" t="s">
        <v>36</v>
      </c>
      <c r="D44" s="19">
        <v>6602.8100000000049</v>
      </c>
      <c r="E44" s="23">
        <v>47821.67</v>
      </c>
      <c r="F44" s="23">
        <v>46783.09</v>
      </c>
      <c r="G44" s="33">
        <v>43773.84</v>
      </c>
      <c r="H44" s="33">
        <f t="shared" si="0"/>
        <v>7641.3900000000067</v>
      </c>
      <c r="I44" s="39" t="s">
        <v>37</v>
      </c>
    </row>
    <row r="45" spans="3:11" s="41" customFormat="1" ht="13.5" customHeight="1" thickBot="1">
      <c r="C45" s="18" t="s">
        <v>18</v>
      </c>
      <c r="D45" s="26">
        <f>SUM(D34:D44)</f>
        <v>308557.34999999974</v>
      </c>
      <c r="E45" s="27">
        <f>SUM(E34:E44)</f>
        <v>2116720.4700000002</v>
      </c>
      <c r="F45" s="27">
        <f>SUM(F34:F44)</f>
        <v>2093233.05</v>
      </c>
      <c r="G45" s="27">
        <f>SUM(G34:G44)</f>
        <v>3152135.94</v>
      </c>
      <c r="H45" s="27">
        <f>SUM(H34:H44)</f>
        <v>332044.76999999996</v>
      </c>
      <c r="I45" s="40"/>
    </row>
    <row r="46" spans="3:11" ht="13.5" customHeight="1" thickBot="1">
      <c r="C46" s="42" t="s">
        <v>38</v>
      </c>
      <c r="D46" s="42"/>
      <c r="E46" s="42"/>
      <c r="F46" s="42"/>
      <c r="G46" s="42"/>
      <c r="H46" s="42"/>
      <c r="I46" s="42"/>
    </row>
    <row r="47" spans="3:11" ht="42.75" customHeight="1" thickBot="1">
      <c r="C47" s="43" t="s">
        <v>39</v>
      </c>
      <c r="D47" s="44" t="s">
        <v>40</v>
      </c>
      <c r="E47" s="44"/>
      <c r="F47" s="44"/>
      <c r="G47" s="44"/>
      <c r="H47" s="44"/>
      <c r="I47" s="45" t="s">
        <v>41</v>
      </c>
    </row>
    <row r="48" spans="3:11" ht="26.25" customHeight="1">
      <c r="C48" s="46" t="s">
        <v>42</v>
      </c>
      <c r="D48" s="46"/>
      <c r="E48" s="46"/>
      <c r="F48" s="46"/>
      <c r="G48" s="46"/>
      <c r="H48" s="47">
        <f>+H31+H45</f>
        <v>331999.72999999969</v>
      </c>
    </row>
    <row r="49" spans="3:8" ht="15" hidden="1">
      <c r="C49" s="49" t="s">
        <v>43</v>
      </c>
      <c r="D49" s="49"/>
    </row>
    <row r="50" spans="3:8" ht="12.75" hidden="1" customHeight="1">
      <c r="C50" s="50" t="s">
        <v>44</v>
      </c>
    </row>
    <row r="51" spans="3:8">
      <c r="E51" s="51"/>
      <c r="F51" s="51"/>
    </row>
    <row r="52" spans="3:8" hidden="1">
      <c r="D52" s="52">
        <f>+D34+D35+D39</f>
        <v>249654.79999999976</v>
      </c>
      <c r="E52" s="52">
        <f>+E34+E35+E39</f>
        <v>1810059.03</v>
      </c>
      <c r="F52" s="52">
        <f>+F34+F35+F39</f>
        <v>1773117.9300000002</v>
      </c>
      <c r="G52" s="52">
        <f>+G34+G35+G39</f>
        <v>2857092.83</v>
      </c>
      <c r="H52" s="52">
        <f>+H34+H35+H39</f>
        <v>286595.89999999991</v>
      </c>
    </row>
    <row r="53" spans="3:8" hidden="1">
      <c r="D53" s="51"/>
      <c r="H53" s="48">
        <f>40369.75+183166.15+6031.75+21078.23+1920.78+41753.43+22603.34+36720.94+20672.72+12.37+7343.77+1.89+1785.76</f>
        <v>383460.88000000012</v>
      </c>
    </row>
    <row r="54" spans="3:8">
      <c r="C54" s="48" t="s">
        <v>45</v>
      </c>
      <c r="E54" s="51">
        <f>+E45+E31+35165</f>
        <v>2069112.9800000002</v>
      </c>
      <c r="F54" s="51"/>
      <c r="G54" s="51">
        <f>+G45+G31</f>
        <v>3152135.94</v>
      </c>
      <c r="H54" s="51"/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2"/>
  <sheetViews>
    <sheetView tabSelected="1" topLeftCell="A16" zoomScaleNormal="100" zoomScaleSheetLayoutView="120" workbookViewId="0">
      <selection activeCell="F38" sqref="F38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3.8554687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43.59002000000001</v>
      </c>
      <c r="C17" s="58"/>
      <c r="D17" s="58">
        <v>312.66869000000003</v>
      </c>
      <c r="E17" s="58">
        <v>305.68265000000002</v>
      </c>
      <c r="F17" s="58">
        <v>35.164999999999999</v>
      </c>
      <c r="G17" s="58">
        <v>1366.5539699999999</v>
      </c>
      <c r="H17" s="58">
        <v>49.863239999999998</v>
      </c>
      <c r="I17" s="59">
        <f>B17+D17+F17-G17</f>
        <v>-975.13025999999991</v>
      </c>
    </row>
    <row r="19" spans="1:9">
      <c r="A19" s="54" t="s">
        <v>59</v>
      </c>
    </row>
    <row r="20" spans="1:9">
      <c r="A20" s="60" t="s">
        <v>60</v>
      </c>
    </row>
    <row r="21" spans="1:9">
      <c r="A21" s="61" t="s">
        <v>61</v>
      </c>
    </row>
    <row r="22" spans="1:9">
      <c r="A22" s="62" t="s">
        <v>62</v>
      </c>
    </row>
    <row r="23" spans="1:9">
      <c r="A23" s="63" t="s">
        <v>63</v>
      </c>
    </row>
    <row r="24" spans="1:9">
      <c r="A24" s="63" t="s">
        <v>64</v>
      </c>
    </row>
    <row r="25" spans="1:9">
      <c r="A25" s="54" t="s">
        <v>65</v>
      </c>
    </row>
    <row r="26" spans="1:9">
      <c r="A26" s="54" t="s">
        <v>66</v>
      </c>
    </row>
    <row r="27" spans="1:9">
      <c r="A27" s="54" t="s">
        <v>67</v>
      </c>
    </row>
    <row r="28" spans="1:9">
      <c r="A28" s="54" t="s">
        <v>68</v>
      </c>
    </row>
    <row r="29" spans="1:9">
      <c r="A29" s="54" t="s">
        <v>69</v>
      </c>
      <c r="I29" s="64"/>
    </row>
    <row r="30" spans="1:9">
      <c r="A30" s="54" t="s">
        <v>70</v>
      </c>
      <c r="I30" s="64"/>
    </row>
    <row r="31" spans="1:9">
      <c r="A31" s="54" t="s">
        <v>71</v>
      </c>
      <c r="I31" s="64"/>
    </row>
    <row r="32" spans="1:9">
      <c r="A32" s="54" t="s">
        <v>72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2024-03-06T11:49:09Z</dcterms:created>
  <dcterms:modified xsi:type="dcterms:W3CDTF">2024-03-06T11:53:29Z</dcterms:modified>
</cp:coreProperties>
</file>