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Выб.шоссе2" sheetId="1" r:id="rId1"/>
  </sheets>
  <calcPr calcId="125725"/>
</workbook>
</file>

<file path=xl/calcChain.xml><?xml version="1.0" encoding="utf-8"?>
<calcChain xmlns="http://schemas.openxmlformats.org/spreadsheetml/2006/main">
  <c r="D60" i="1"/>
  <c r="D56"/>
  <c r="H47"/>
  <c r="F46"/>
  <c r="E46"/>
  <c r="G46" s="1"/>
  <c r="H45"/>
  <c r="H44"/>
  <c r="K43"/>
  <c r="J43"/>
  <c r="H43"/>
  <c r="H42"/>
  <c r="H41"/>
  <c r="H40"/>
  <c r="J39"/>
  <c r="G39"/>
  <c r="F39"/>
  <c r="F56" s="1"/>
  <c r="E39"/>
  <c r="E56" s="1"/>
  <c r="D39"/>
  <c r="D48" s="1"/>
  <c r="D62" s="1"/>
  <c r="F36"/>
  <c r="E36"/>
  <c r="D36"/>
  <c r="H35"/>
  <c r="G35"/>
  <c r="G36" s="1"/>
  <c r="H34"/>
  <c r="H33"/>
  <c r="H36" s="1"/>
  <c r="H32"/>
  <c r="K31"/>
  <c r="H31"/>
  <c r="G48" l="1"/>
  <c r="G57" s="1"/>
  <c r="H46"/>
  <c r="F48"/>
  <c r="G56"/>
  <c r="E48"/>
  <c r="E57" s="1"/>
  <c r="H39"/>
  <c r="H48" l="1"/>
  <c r="H52" s="1"/>
  <c r="H54"/>
  <c r="K39"/>
</calcChain>
</file>

<file path=xl/sharedStrings.xml><?xml version="1.0" encoding="utf-8"?>
<sst xmlns="http://schemas.openxmlformats.org/spreadsheetml/2006/main" count="49" uniqueCount="42">
  <si>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</si>
  <si>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</si>
  <si>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</si>
  <si>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 Выборгскому шоссе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</si>
  <si>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</si>
  <si>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</si>
  <si>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</si>
  <si>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</si>
  <si>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</si>
  <si>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</si>
  <si>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</si>
  <si>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</si>
  <si>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</si>
  <si>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ФГБУ "ЦЖКУ МО РФ" ЖКО № 26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</si>
  <si>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</si>
  <si>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</si>
  <si>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</si>
  <si>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</si>
  <si>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</si>
  <si>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</si>
  <si>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Начислено населению за 2022г. (руб.)</t>
  </si>
  <si>
    <t>Поступило в счет оплаты в 2023г. (руб.)</t>
  </si>
  <si>
    <t>Наименование подрядчика</t>
  </si>
  <si>
    <t>Упр. и сод.общего им-ва</t>
  </si>
  <si>
    <t>ООО "Уют-Сервис", договор управления № Н/2008-7 от 01.05.2008г.</t>
  </si>
  <si>
    <t>Текущий ремонт</t>
  </si>
  <si>
    <t>Капитальный ремонт</t>
  </si>
  <si>
    <t>Электричество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</si>
  <si>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</si>
  <si>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</si>
  <si>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</si>
  <si>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</si>
  <si>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</si>
  <si>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</si>
  <si>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</si>
  <si>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</si>
  <si>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</si>
  <si>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</si>
  <si>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00,00 руб. </t>
  </si>
  <si>
    <t xml:space="preserve"> ООО "Икс-Трим", ПАО "Ростелеком"</t>
  </si>
  <si>
    <t>Общая задолженность по дому  на 01.01.2024г.</t>
  </si>
  <si>
    <t>ИТОГО ЖКУ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</si>
</sst>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3" fillId="0" borderId="7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0" fillId="0" borderId="0" xfId="0" applyNumberFormat="1" applyFill="1"/>
    <xf numFmtId="0" fontId="8" fillId="0" borderId="8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0" xfId="0" applyFont="1" applyFill="1" applyProtection="1">
      <protection locked="0"/>
    </xf>
    <xf numFmtId="2" fontId="1" fillId="0" borderId="0" xfId="0" applyNumberFormat="1" applyFont="1" applyFill="1"/>
    <xf numFmtId="0" fontId="3" fillId="0" borderId="11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/>
    <xf numFmtId="0" fontId="13" fillId="0" borderId="0" xfId="0" applyFont="1" applyFill="1"/>
    <xf numFmtId="4" fontId="14" fillId="0" borderId="0" xfId="0" applyNumberFormat="1" applyFont="1" applyFill="1"/>
    <xf numFmtId="0" fontId="15" fillId="0" borderId="0" xfId="0" applyFont="1" applyFill="1"/>
    <xf numFmtId="0" fontId="11" fillId="0" borderId="0" xfId="0" applyFont="1" applyFill="1"/>
    <xf numFmtId="4" fontId="8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topLeftCell="C25" workbookViewId="0">
      <selection activeCell="D65" sqref="D65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5703125" style="54" customWidth="1"/>
    <col min="4" max="4" width="12.5703125" style="54" customWidth="1"/>
    <col min="5" max="5" width="11.140625" style="54" customWidth="1"/>
    <col min="6" max="6" width="12.7109375" style="54" customWidth="1"/>
    <col min="7" max="7" width="11.85546875" style="54" customWidth="1"/>
    <col min="8" max="8" width="13.140625" style="54" customWidth="1"/>
    <col min="9" max="9" width="24.85546875" style="54" customWidth="1"/>
    <col min="10" max="10" width="0" style="2" hidden="1" customWidth="1"/>
    <col min="11" max="11" width="9.5703125" style="2" hidden="1" customWidth="1"/>
    <col min="12" max="13" width="9.140625" style="2"/>
    <col min="14" max="14" width="9.5703125" style="2" bestFit="1" customWidth="1"/>
    <col min="15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2.75" customHeight="1">
      <c r="C22" s="7"/>
      <c r="D22" s="7"/>
      <c r="E22" s="8"/>
      <c r="F22" s="8"/>
      <c r="G22" s="8"/>
      <c r="H22" s="8"/>
      <c r="I22" s="8"/>
    </row>
    <row r="23" spans="3:11" ht="12.75" customHeight="1">
      <c r="C23" s="7"/>
      <c r="D23" s="7"/>
      <c r="E23" s="8"/>
      <c r="F23" s="8"/>
      <c r="G23" s="8"/>
      <c r="H23" s="8"/>
      <c r="I23" s="8"/>
    </row>
    <row r="24" spans="3:11" ht="12.75" customHeight="1">
      <c r="C24" s="7"/>
      <c r="D24" s="7"/>
      <c r="E24" s="8"/>
      <c r="F24" s="8"/>
      <c r="G24" s="8"/>
      <c r="H24" s="8"/>
      <c r="I24" s="8"/>
    </row>
    <row r="25" spans="3:11" ht="14.25">
      <c r="C25" s="9" t="s">
        <v>1</v>
      </c>
      <c r="D25" s="9"/>
      <c r="E25" s="9"/>
      <c r="F25" s="9"/>
      <c r="G25" s="9"/>
      <c r="H25" s="9"/>
      <c r="I25" s="9"/>
    </row>
    <row r="26" spans="3:11">
      <c r="C26" s="10" t="s">
        <v>2</v>
      </c>
      <c r="D26" s="10"/>
      <c r="E26" s="10"/>
      <c r="F26" s="10"/>
      <c r="G26" s="10"/>
      <c r="H26" s="10"/>
      <c r="I26" s="10"/>
    </row>
    <row r="27" spans="3:11">
      <c r="C27" s="10" t="s">
        <v>3</v>
      </c>
      <c r="D27" s="10"/>
      <c r="E27" s="10"/>
      <c r="F27" s="10"/>
      <c r="G27" s="10"/>
      <c r="H27" s="10"/>
      <c r="I27" s="10"/>
    </row>
    <row r="28" spans="3:11" ht="6" customHeight="1" thickBot="1">
      <c r="C28" s="11"/>
      <c r="D28" s="11"/>
      <c r="E28" s="11"/>
      <c r="F28" s="11"/>
      <c r="G28" s="11"/>
      <c r="H28" s="11"/>
      <c r="I28" s="11"/>
    </row>
    <row r="29" spans="3:11" ht="50.25" customHeight="1" thickBot="1">
      <c r="C29" s="12" t="s">
        <v>4</v>
      </c>
      <c r="D29" s="13" t="s">
        <v>5</v>
      </c>
      <c r="E29" s="14" t="s">
        <v>6</v>
      </c>
      <c r="F29" s="14" t="s">
        <v>7</v>
      </c>
      <c r="G29" s="14" t="s">
        <v>8</v>
      </c>
      <c r="H29" s="14" t="s">
        <v>9</v>
      </c>
      <c r="I29" s="13" t="s">
        <v>10</v>
      </c>
    </row>
    <row r="30" spans="3:11" ht="13.5" customHeight="1" thickBot="1">
      <c r="C30" s="15" t="s">
        <v>11</v>
      </c>
      <c r="D30" s="16"/>
      <c r="E30" s="16"/>
      <c r="F30" s="16"/>
      <c r="G30" s="16"/>
      <c r="H30" s="16"/>
      <c r="I30" s="17"/>
    </row>
    <row r="31" spans="3:11" ht="13.5" customHeight="1" thickBot="1">
      <c r="C31" s="18" t="s">
        <v>12</v>
      </c>
      <c r="D31" s="19">
        <v>182156.09999999995</v>
      </c>
      <c r="E31" s="20">
        <v>199390.78</v>
      </c>
      <c r="F31" s="20">
        <v>105642.05</v>
      </c>
      <c r="G31" s="20"/>
      <c r="H31" s="20">
        <f>+D31+E31-F31</f>
        <v>275904.82999999996</v>
      </c>
      <c r="I31" s="21" t="s">
        <v>13</v>
      </c>
      <c r="K31" s="22">
        <f>82098.63+228611.74+93990.34</f>
        <v>404700.70999999996</v>
      </c>
    </row>
    <row r="32" spans="3:11" ht="13.5" hidden="1" customHeight="1" thickBot="1">
      <c r="C32" s="23" t="s">
        <v>14</v>
      </c>
      <c r="D32" s="19">
        <v>0</v>
      </c>
      <c r="E32" s="24"/>
      <c r="F32" s="24"/>
      <c r="G32" s="20"/>
      <c r="H32" s="20">
        <f>+D32+E32-F32</f>
        <v>0</v>
      </c>
      <c r="I32" s="25"/>
    </row>
    <row r="33" spans="3:14" ht="13.5" customHeight="1" thickBot="1">
      <c r="C33" s="18" t="s">
        <v>15</v>
      </c>
      <c r="D33" s="19">
        <v>30702.540000000005</v>
      </c>
      <c r="E33" s="24">
        <v>19847.66</v>
      </c>
      <c r="F33" s="24">
        <v>7725.9</v>
      </c>
      <c r="G33" s="20"/>
      <c r="H33" s="20">
        <f>+D33+E33-F33</f>
        <v>42824.3</v>
      </c>
      <c r="I33" s="25"/>
      <c r="K33" s="2">
        <v>19427.03</v>
      </c>
    </row>
    <row r="34" spans="3:14" ht="13.5" customHeight="1" thickBot="1">
      <c r="C34" s="23" t="s">
        <v>16</v>
      </c>
      <c r="D34" s="19">
        <v>0</v>
      </c>
      <c r="E34" s="24"/>
      <c r="F34" s="24"/>
      <c r="G34" s="20"/>
      <c r="H34" s="20">
        <f>+D34+E34-F34</f>
        <v>0</v>
      </c>
      <c r="I34" s="25"/>
      <c r="K34" s="2">
        <v>6281.61</v>
      </c>
    </row>
    <row r="35" spans="3:14" ht="13.5" hidden="1" customHeight="1" thickBot="1">
      <c r="C35" s="23" t="s">
        <v>17</v>
      </c>
      <c r="D35" s="19">
        <v>0</v>
      </c>
      <c r="E35" s="24"/>
      <c r="F35" s="24"/>
      <c r="G35" s="20">
        <f>+E35</f>
        <v>0</v>
      </c>
      <c r="H35" s="20">
        <f>+D35+E35-F35</f>
        <v>0</v>
      </c>
      <c r="I35" s="26"/>
    </row>
    <row r="36" spans="3:14" ht="13.5" customHeight="1" thickBot="1">
      <c r="C36" s="23" t="s">
        <v>18</v>
      </c>
      <c r="D36" s="27">
        <f>SUM(D31:D35)</f>
        <v>212858.63999999996</v>
      </c>
      <c r="E36" s="28">
        <f>SUM(E31:E35)</f>
        <v>219238.44</v>
      </c>
      <c r="F36" s="28">
        <f>SUM(F31:F35)</f>
        <v>113367.95</v>
      </c>
      <c r="G36" s="28">
        <f>SUM(G31:G35)</f>
        <v>0</v>
      </c>
      <c r="H36" s="28">
        <f>SUM(H31:H35)</f>
        <v>318729.12999999995</v>
      </c>
      <c r="I36" s="29"/>
    </row>
    <row r="37" spans="3:14" ht="13.5" customHeight="1" thickBot="1">
      <c r="C37" s="16" t="s">
        <v>19</v>
      </c>
      <c r="D37" s="16"/>
      <c r="E37" s="16"/>
      <c r="F37" s="16"/>
      <c r="G37" s="16"/>
      <c r="H37" s="16"/>
      <c r="I37" s="16"/>
    </row>
    <row r="38" spans="3:14" ht="50.25" customHeight="1" thickBot="1">
      <c r="C38" s="30" t="s">
        <v>4</v>
      </c>
      <c r="D38" s="13" t="s">
        <v>5</v>
      </c>
      <c r="E38" s="14" t="s">
        <v>20</v>
      </c>
      <c r="F38" s="14" t="s">
        <v>21</v>
      </c>
      <c r="G38" s="14" t="s">
        <v>8</v>
      </c>
      <c r="H38" s="14" t="s">
        <v>9</v>
      </c>
      <c r="I38" s="31" t="s">
        <v>22</v>
      </c>
    </row>
    <row r="39" spans="3:14" ht="39.75" customHeight="1" thickBot="1">
      <c r="C39" s="32" t="s">
        <v>23</v>
      </c>
      <c r="D39" s="33">
        <f>37411.97+14301.32</f>
        <v>51713.29</v>
      </c>
      <c r="E39" s="34">
        <f>18768+3996.71</f>
        <v>22764.71</v>
      </c>
      <c r="F39" s="34">
        <f>9519.53+1860.35</f>
        <v>11379.880000000001</v>
      </c>
      <c r="G39" s="34">
        <f>+E39</f>
        <v>22764.71</v>
      </c>
      <c r="H39" s="34">
        <f>+D39+E39-F39</f>
        <v>63098.119999999995</v>
      </c>
      <c r="I39" s="35" t="s">
        <v>24</v>
      </c>
      <c r="J39" s="2">
        <f>38300.18-3269.35-D39</f>
        <v>-16682.46</v>
      </c>
      <c r="K39" s="36">
        <f>37692.87-H39</f>
        <v>-25405.249999999993</v>
      </c>
    </row>
    <row r="40" spans="3:14" ht="14.25" customHeight="1" thickBot="1">
      <c r="C40" s="23" t="s">
        <v>25</v>
      </c>
      <c r="D40" s="37">
        <v>0</v>
      </c>
      <c r="E40" s="20"/>
      <c r="F40" s="20"/>
      <c r="G40" s="34"/>
      <c r="H40" s="34">
        <f t="shared" ref="H40:H47" si="0">+D40+E40-F40</f>
        <v>0</v>
      </c>
      <c r="I40" s="38"/>
    </row>
    <row r="41" spans="3:14" ht="13.5" customHeight="1" thickBot="1">
      <c r="C41" s="30" t="s">
        <v>26</v>
      </c>
      <c r="D41" s="39">
        <v>-2.1316282072803006E-13</v>
      </c>
      <c r="E41" s="20"/>
      <c r="F41" s="20"/>
      <c r="G41" s="34"/>
      <c r="H41" s="34">
        <f t="shared" si="0"/>
        <v>-2.1316282072803006E-13</v>
      </c>
      <c r="I41" s="40"/>
    </row>
    <row r="42" spans="3:14" ht="12.75" customHeight="1" thickBot="1">
      <c r="C42" s="18" t="s">
        <v>27</v>
      </c>
      <c r="D42" s="19">
        <v>0</v>
      </c>
      <c r="E42" s="20"/>
      <c r="F42" s="20"/>
      <c r="G42" s="34"/>
      <c r="H42" s="34">
        <f t="shared" si="0"/>
        <v>0</v>
      </c>
      <c r="I42" s="40"/>
    </row>
    <row r="43" spans="3:14" ht="30" customHeight="1" thickBot="1">
      <c r="C43" s="18" t="s">
        <v>28</v>
      </c>
      <c r="D43" s="19">
        <v>2.7284841053187847E-12</v>
      </c>
      <c r="E43" s="20"/>
      <c r="F43" s="20"/>
      <c r="G43" s="34"/>
      <c r="H43" s="34">
        <f t="shared" si="0"/>
        <v>2.7284841053187847E-12</v>
      </c>
      <c r="I43" s="41" t="s">
        <v>29</v>
      </c>
      <c r="J43" s="2">
        <f>7916.41-2649.41+22443.01</f>
        <v>27710.01</v>
      </c>
      <c r="K43" s="2">
        <f>5738.6+18909.69+5218.93</f>
        <v>29867.22</v>
      </c>
    </row>
    <row r="44" spans="3:14" ht="13.5" hidden="1" customHeight="1" thickBot="1">
      <c r="C44" s="23" t="s">
        <v>30</v>
      </c>
      <c r="D44" s="37">
        <v>0</v>
      </c>
      <c r="E44" s="24"/>
      <c r="F44" s="24"/>
      <c r="G44" s="34"/>
      <c r="H44" s="34">
        <f t="shared" si="0"/>
        <v>0</v>
      </c>
      <c r="I44" s="41" t="s">
        <v>31</v>
      </c>
    </row>
    <row r="45" spans="3:14" ht="13.5" customHeight="1" thickBot="1">
      <c r="C45" s="42" t="s">
        <v>32</v>
      </c>
      <c r="D45" s="19">
        <v>-7.9580786405131221E-13</v>
      </c>
      <c r="E45" s="24"/>
      <c r="F45" s="24"/>
      <c r="G45" s="34"/>
      <c r="H45" s="34">
        <f t="shared" si="0"/>
        <v>-7.9580786405131221E-13</v>
      </c>
      <c r="I45" s="40"/>
    </row>
    <row r="46" spans="3:14" ht="13.5" customHeight="1" thickBot="1">
      <c r="C46" s="43" t="s">
        <v>33</v>
      </c>
      <c r="D46" s="19">
        <v>1830.03</v>
      </c>
      <c r="E46" s="24">
        <f>2207.4+617.36</f>
        <v>2824.76</v>
      </c>
      <c r="F46" s="24">
        <f>1327.15+367.25</f>
        <v>1694.4</v>
      </c>
      <c r="G46" s="34">
        <f>+E46</f>
        <v>2824.76</v>
      </c>
      <c r="H46" s="34">
        <f t="shared" si="0"/>
        <v>2960.39</v>
      </c>
      <c r="I46" s="40"/>
    </row>
    <row r="47" spans="3:14" ht="13.5" customHeight="1" thickBot="1">
      <c r="C47" s="18" t="s">
        <v>34</v>
      </c>
      <c r="D47" s="37">
        <v>15724.9</v>
      </c>
      <c r="E47" s="24">
        <v>7985.64</v>
      </c>
      <c r="F47" s="24">
        <v>4050.49</v>
      </c>
      <c r="G47" s="34">
        <v>12591.66</v>
      </c>
      <c r="H47" s="34">
        <f t="shared" si="0"/>
        <v>19660.050000000003</v>
      </c>
      <c r="I47" s="41" t="s">
        <v>35</v>
      </c>
    </row>
    <row r="48" spans="3:14" s="44" customFormat="1" ht="13.5" customHeight="1" thickBot="1">
      <c r="C48" s="23" t="s">
        <v>18</v>
      </c>
      <c r="D48" s="27">
        <f>SUM(D39:D47)</f>
        <v>69268.22</v>
      </c>
      <c r="E48" s="28">
        <f>SUM(E39:E47)</f>
        <v>33575.11</v>
      </c>
      <c r="F48" s="28">
        <f>SUM(F39:F47)</f>
        <v>17124.77</v>
      </c>
      <c r="G48" s="28">
        <f>SUM(G39:G47)</f>
        <v>38181.130000000005</v>
      </c>
      <c r="H48" s="28">
        <f>SUM(H39:H47)</f>
        <v>85718.56</v>
      </c>
      <c r="I48" s="38"/>
      <c r="M48" s="45"/>
      <c r="N48" s="46"/>
    </row>
    <row r="49" spans="1:14" s="44" customFormat="1" ht="13.5" customHeight="1">
      <c r="A49" s="47" t="s">
        <v>36</v>
      </c>
      <c r="B49" s="47"/>
      <c r="C49" s="47"/>
      <c r="D49" s="47"/>
      <c r="E49" s="47"/>
      <c r="F49" s="47"/>
      <c r="G49" s="47"/>
      <c r="H49" s="48"/>
      <c r="I49" s="49"/>
      <c r="M49" s="45"/>
      <c r="N49" s="46"/>
    </row>
    <row r="50" spans="1:14" ht="32.25" hidden="1" customHeight="1" thickBot="1">
      <c r="A50" s="50" t="s">
        <v>37</v>
      </c>
      <c r="B50" s="50" t="s">
        <v>37</v>
      </c>
      <c r="C50" s="51" t="s">
        <v>37</v>
      </c>
      <c r="D50" s="52" t="s">
        <v>38</v>
      </c>
      <c r="E50" s="52"/>
      <c r="F50" s="52"/>
      <c r="G50" s="52"/>
      <c r="H50" s="52"/>
      <c r="I50" s="53" t="s">
        <v>39</v>
      </c>
    </row>
    <row r="51" spans="1:14">
      <c r="A51" s="44"/>
      <c r="B51" s="44"/>
      <c r="C51" s="49"/>
      <c r="D51" s="48"/>
      <c r="E51" s="48"/>
      <c r="F51" s="48"/>
      <c r="G51" s="48"/>
    </row>
    <row r="52" spans="1:14" ht="26.25" customHeight="1">
      <c r="C52" s="55" t="s">
        <v>40</v>
      </c>
      <c r="D52" s="55"/>
      <c r="E52" s="55"/>
      <c r="F52" s="55"/>
      <c r="G52" s="55"/>
      <c r="H52" s="56">
        <f>+H36+H48</f>
        <v>404447.68999999994</v>
      </c>
    </row>
    <row r="53" spans="1:14" ht="15">
      <c r="C53" s="57"/>
      <c r="D53" s="57"/>
    </row>
    <row r="54" spans="1:14" hidden="1">
      <c r="C54" s="58"/>
      <c r="H54" s="54">
        <f>+H39+H40+H41</f>
        <v>63098.119999999995</v>
      </c>
    </row>
    <row r="56" spans="1:14" hidden="1">
      <c r="D56" s="54">
        <f>+D39+D40+D41</f>
        <v>51713.29</v>
      </c>
      <c r="E56" s="54">
        <f>+E39+E40+E41</f>
        <v>22764.71</v>
      </c>
      <c r="F56" s="54">
        <f>+F39+F40+F41</f>
        <v>11379.880000000001</v>
      </c>
      <c r="G56" s="54">
        <f>+G39+G40+G41</f>
        <v>22764.71</v>
      </c>
      <c r="I56" s="1"/>
    </row>
    <row r="57" spans="1:14">
      <c r="C57" s="54" t="s">
        <v>41</v>
      </c>
      <c r="D57" s="59"/>
      <c r="E57" s="59">
        <f>+E48+E36</f>
        <v>252813.55</v>
      </c>
      <c r="F57" s="59"/>
      <c r="G57" s="59">
        <f>+G48+G36</f>
        <v>38181.130000000005</v>
      </c>
      <c r="H57" s="59"/>
      <c r="I57" s="1"/>
    </row>
    <row r="58" spans="1:14" hidden="1">
      <c r="C58" s="1"/>
      <c r="D58" s="1"/>
      <c r="E58" s="1"/>
      <c r="F58" s="1"/>
      <c r="G58" s="1"/>
    </row>
    <row r="59" spans="1:14" hidden="1">
      <c r="C59" s="1"/>
      <c r="D59" s="1">
        <v>520980.26</v>
      </c>
      <c r="E59" s="1"/>
      <c r="F59" s="1"/>
      <c r="G59" s="1"/>
      <c r="H59" s="59"/>
    </row>
    <row r="60" spans="1:14" hidden="1">
      <c r="D60" s="54">
        <f>520980.26+226069.48</f>
        <v>747049.74</v>
      </c>
    </row>
    <row r="61" spans="1:14" hidden="1">
      <c r="D61" s="54">
        <v>942168.29</v>
      </c>
    </row>
    <row r="62" spans="1:14" hidden="1">
      <c r="D62" s="59">
        <f>+D61-D48-D36</f>
        <v>660041.43000000017</v>
      </c>
    </row>
    <row r="63" spans="1:14" hidden="1"/>
    <row r="65" spans="4:8">
      <c r="D65" s="59"/>
      <c r="H65" s="59"/>
    </row>
  </sheetData>
  <mergeCells count="9">
    <mergeCell ref="C37:I37"/>
    <mergeCell ref="A49:G49"/>
    <mergeCell ref="D50:H50"/>
    <mergeCell ref="C25:I25"/>
    <mergeCell ref="C26:I26"/>
    <mergeCell ref="C27:I27"/>
    <mergeCell ref="C28:I28"/>
    <mergeCell ref="C30:I30"/>
    <mergeCell ref="I31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Выб.шоссе2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2024-03-12T12:54:40Z</dcterms:created>
  <dcterms:modified xsi:type="dcterms:W3CDTF">2024-03-12T12:55:11Z</dcterms:modified>
</cp:coreProperties>
</file>